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545" windowWidth="12120" windowHeight="8670" tabRatio="263" activeTab="0"/>
  </bookViews>
  <sheets>
    <sheet name="Recibo PF" sheetId="1" r:id="rId1"/>
    <sheet name="Tabelas" sheetId="2" state="hidden" r:id="rId2"/>
    <sheet name="Bancos" sheetId="3" state="hidden" r:id="rId3"/>
  </sheets>
  <definedNames>
    <definedName name="_xlnm.Print_Area" localSheetId="0">'Recibo PF'!$B$1:$J$64</definedName>
    <definedName name="BC">'Recibo PF'!$C$18</definedName>
  </definedNames>
  <calcPr fullCalcOnLoad="1"/>
</workbook>
</file>

<file path=xl/comments1.xml><?xml version="1.0" encoding="utf-8"?>
<comments xmlns="http://schemas.openxmlformats.org/spreadsheetml/2006/main">
  <authors>
    <author/>
    <author>cde</author>
  </authors>
  <commentList>
    <comment ref="C46" authorId="0">
      <text>
        <r>
          <rPr>
            <sz val="8"/>
            <color indexed="8"/>
            <rFont val="Arial"/>
            <family val="2"/>
          </rPr>
          <t>Selecione o banco na lista.</t>
        </r>
      </text>
    </comment>
    <comment ref="H46" authorId="0">
      <text>
        <r>
          <rPr>
            <sz val="8"/>
            <color indexed="8"/>
            <rFont val="Arial"/>
            <family val="2"/>
          </rPr>
          <t>Digite a Conta Corrente sem traços e pontos.
Ex.: 19349-6
Digite assim: 193496</t>
        </r>
      </text>
    </comment>
    <comment ref="C45" authorId="0">
      <text>
        <r>
          <rPr>
            <sz val="8"/>
            <color indexed="8"/>
            <rFont val="Arial"/>
            <family val="2"/>
          </rPr>
          <t xml:space="preserve">Digite o CPF sem pontos e traços.
Ex.: CPF: 009.890.678-11
Digite assim: 00989067811
</t>
        </r>
      </text>
    </comment>
    <comment ref="B31" authorId="1">
      <text>
        <r>
          <rPr>
            <sz val="9"/>
            <rFont val="Tahoma"/>
            <family val="2"/>
          </rPr>
          <t>O prestador de serviço PF deverá assinar aqui.</t>
        </r>
      </text>
    </comment>
    <comment ref="B12" authorId="1">
      <text>
        <r>
          <rPr>
            <b/>
            <sz val="9"/>
            <rFont val="Tahoma"/>
            <family val="2"/>
          </rPr>
          <t>Número do Recibo fornecido pela CCF</t>
        </r>
      </text>
    </comment>
    <comment ref="F33" authorId="0">
      <text>
        <r>
          <rPr>
            <sz val="8"/>
            <color indexed="8"/>
            <rFont val="Arial"/>
            <family val="2"/>
          </rPr>
          <t xml:space="preserve">Digite o CPF sem pontos e traços.
Ex.: CPF: 009.890.678-11
Digite assim: 00989067811
</t>
        </r>
      </text>
    </comment>
  </commentList>
</comments>
</file>

<file path=xl/sharedStrings.xml><?xml version="1.0" encoding="utf-8"?>
<sst xmlns="http://schemas.openxmlformats.org/spreadsheetml/2006/main" count="74" uniqueCount="70">
  <si>
    <t xml:space="preserve">MINISTÉRIO DA EDUCAÇÃO </t>
  </si>
  <si>
    <t>UNIVERSIDADE FEDERAL DO PAMPA</t>
  </si>
  <si>
    <t>PRÓ-REITORIA DE ADMINISTRAÇÃO</t>
  </si>
  <si>
    <t>Valor Bruto:</t>
  </si>
  <si>
    <t>Ret. INSS (11%):</t>
  </si>
  <si>
    <t>IRRF:</t>
  </si>
  <si>
    <t>Valor Líquido:</t>
  </si>
  <si>
    <t>Teto INSS</t>
  </si>
  <si>
    <t>INSS (11%) até o teto:</t>
  </si>
  <si>
    <t>INSS PATRONAL (20%):</t>
  </si>
  <si>
    <t>Competência:</t>
  </si>
  <si>
    <t>DADOS DE IDENTIFICAÇÃO DO FAVORECIDO</t>
  </si>
  <si>
    <t>Nome:</t>
  </si>
  <si>
    <t>Endereço:</t>
  </si>
  <si>
    <t>CPF:</t>
  </si>
  <si>
    <t>BANCOS:</t>
  </si>
  <si>
    <t>001 - Banco do Brasil</t>
  </si>
  <si>
    <t>041 - Banrisul</t>
  </si>
  <si>
    <t>Banco:</t>
  </si>
  <si>
    <t>237 - Banco Bradesco</t>
  </si>
  <si>
    <t>341 - Banco Itaú</t>
  </si>
  <si>
    <t>399 - HSBC</t>
  </si>
  <si>
    <t>356 - Banco ABN AMRO Real</t>
  </si>
  <si>
    <t>151 - Banco Nossa Caixa</t>
  </si>
  <si>
    <t>033 - Banco Santander Banespa</t>
  </si>
  <si>
    <t>748 - Banco Cooperativo Sicredi</t>
  </si>
  <si>
    <t>Agência:</t>
  </si>
  <si>
    <t>Conta Corrente:</t>
  </si>
  <si>
    <t xml:space="preserve"> </t>
  </si>
  <si>
    <t>_____________________________</t>
  </si>
  <si>
    <t>Certifico a realização da prestação de serviço, referida neste recibo, e seu caráter de eventualidade nos termos do esquema de despesa.</t>
  </si>
  <si>
    <t>Encargos da UNIPAMPA - 20% da remuneração + 11% da retenção (até o teto)</t>
  </si>
  <si>
    <t>E-mail:</t>
  </si>
  <si>
    <t>ISSQN:</t>
  </si>
  <si>
    <t>104 - Caixa Federal</t>
  </si>
  <si>
    <t>-</t>
  </si>
  <si>
    <t>COORDENADORIA DE CONTABILIDADE E FINANÇAS</t>
  </si>
  <si>
    <t>CÁLCULO DO IRRF</t>
  </si>
  <si>
    <t>     1ª faixa</t>
  </si>
  <si>
    <t>     2ª faixa</t>
  </si>
  <si>
    <t>     3ª faixa</t>
  </si>
  <si>
    <t>     4ª faixa</t>
  </si>
  <si>
    <t>     5ª faixa</t>
  </si>
  <si>
    <t>     Total</t>
  </si>
  <si>
    <t>Base de cálculo mensal em R$</t>
  </si>
  <si>
    <t>Alíquota %</t>
  </si>
  <si>
    <t>Parcela a deduzir do imposto em R$</t>
  </si>
  <si>
    <t>B.C. IR:</t>
  </si>
  <si>
    <t>Alíquota ISSQN:</t>
  </si>
  <si>
    <r>
      <t xml:space="preserve">(preenchimento obrigatório)                                                                </t>
    </r>
    <r>
      <rPr>
        <sz val="8"/>
        <color indexed="8"/>
        <rFont val="Arial"/>
        <family val="2"/>
      </rPr>
      <t xml:space="preserve"> </t>
    </r>
  </si>
  <si>
    <t>Vencimento:</t>
  </si>
  <si>
    <t>Valor líquido desejado:</t>
  </si>
  <si>
    <t>Fone:</t>
  </si>
  <si>
    <t>Em ______ /______ /__________.</t>
  </si>
  <si>
    <t xml:space="preserve">            Assinatura e Carimbo</t>
  </si>
  <si>
    <t>Empenhos a emitir</t>
  </si>
  <si>
    <t>CALCULADORA DE PRESTAÇÃO DE SERVIÇO PESSOA FÍSICA</t>
  </si>
  <si>
    <t>Nº Dependentes:</t>
  </si>
  <si>
    <t>Dedução por dependentes</t>
  </si>
  <si>
    <t>Outras Deduções:</t>
  </si>
  <si>
    <r>
      <t xml:space="preserve">R E C I B O  nº </t>
    </r>
    <r>
      <rPr>
        <i/>
        <sz val="10"/>
        <rFont val="Arial"/>
        <family val="2"/>
      </rPr>
      <t xml:space="preserve"> </t>
    </r>
  </si>
  <si>
    <t>PIS/PASEP:</t>
  </si>
  <si>
    <t>Nome do prestador de serviço</t>
  </si>
  <si>
    <t>UNIDADE</t>
  </si>
  <si>
    <t>De 1.903,99 até 2.826,65</t>
  </si>
  <si>
    <t>De 2.826,66 até 3.751,05</t>
  </si>
  <si>
    <t>De 3.751,06 até 4.664,68</t>
  </si>
  <si>
    <t>Acima de 4.664,68</t>
  </si>
  <si>
    <t>Até 1.903,98</t>
  </si>
  <si>
    <t>Tabela - 2017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</si>
</sst>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/mm/yy\ h:mm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[$-416]dddd\,\ d&quot; de &quot;mmmm&quot; de &quot;yyyy"/>
    <numFmt numFmtId="183" formatCode="d/m/yy;@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00&quot;.&quot;000&quot;.&quot;000&quot;-&quot;00;0;#\ "/>
    <numFmt numFmtId="189" formatCode="####&quot;-&quot;0"/>
    <numFmt numFmtId="190" formatCode="##########&quot;-&quot;0"/>
    <numFmt numFmtId="191" formatCode="dd/mm/yy;@"/>
    <numFmt numFmtId="192" formatCode="#,##0.00_ ;[Red]\-#,##0.00\ "/>
    <numFmt numFmtId="193" formatCode="##\ &quot;horas&quot;"/>
    <numFmt numFmtId="194" formatCode="0.0%"/>
    <numFmt numFmtId="195" formatCode="00000"/>
    <numFmt numFmtId="196" formatCode="##########\-0"/>
    <numFmt numFmtId="197" formatCode="000\.000\.000\-00;0;#\ "/>
    <numFmt numFmtId="198" formatCode="_-[$R$-416]\ * #,##0.00_-;\-[$R$-416]\ * #,##0.00_-;_-[$R$-416]\ * &quot;-&quot;??_-;_-@_-"/>
    <numFmt numFmtId="199" formatCode="[$-416]d\ \ mmmm\,\ yyyy;@"/>
    <numFmt numFmtId="200" formatCode="[$-416]dd\ &quot;de&quot;\ mmmm\ &quot;de&quot;\ yyyy;@"/>
    <numFmt numFmtId="201" formatCode="[$-416]dd\ &quot;de&quot;\ mmmm\ &quot;de&quot;\ yyyy&quot;.&quot;"/>
    <numFmt numFmtId="202" formatCode="[$-416]mmmm/yyyy;@"/>
    <numFmt numFmtId="203" formatCode="_(* #,##0.0_);_(* \(#,##0.0\);_(* &quot;-&quot;??_);_(@_)"/>
    <numFmt numFmtId="204" formatCode="_(* #,##0_);_(* \(#,##0\);_(* &quot;-&quot;??_);_(@_)"/>
    <numFmt numFmtId="205" formatCode="&quot;/&quot;"/>
    <numFmt numFmtId="206" formatCode="_(&quot;R$&quot;* #,##0.000_);_(&quot;R$&quot;* \(#,##0.000\);_(&quot;R$&quot;* &quot;-&quot;??_);_(@_)"/>
    <numFmt numFmtId="207" formatCode="_(&quot;R$&quot;* #,##0.0000_);_(&quot;R$&quot;* \(#,##0.0000\);_(&quot;R$&quot;* &quot;-&quot;??_);_(@_)"/>
    <numFmt numFmtId="208" formatCode="#,##0_ ;\-#,##0\ "/>
    <numFmt numFmtId="209" formatCode="#,##0.00_ ;\-#,##0.00\ 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63"/>
      <name val="Calibri"/>
      <family val="2"/>
    </font>
    <font>
      <sz val="8"/>
      <color indexed="63"/>
      <name val="Calibri"/>
      <family val="2"/>
    </font>
    <font>
      <sz val="9"/>
      <color indexed="9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444444"/>
      <name val="Calibri"/>
      <family val="2"/>
    </font>
    <font>
      <sz val="8"/>
      <color rgb="FF444444"/>
      <name val="Calibri"/>
      <family val="2"/>
    </font>
    <font>
      <b/>
      <sz val="8"/>
      <color rgb="FF000000"/>
      <name val="Calibri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17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50" applyFont="1">
      <alignment/>
      <protection/>
    </xf>
    <xf numFmtId="0" fontId="0" fillId="0" borderId="0" xfId="50">
      <alignment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 locked="0"/>
    </xf>
    <xf numFmtId="177" fontId="4" fillId="33" borderId="0" xfId="47" applyFont="1" applyFill="1" applyBorder="1" applyAlignment="1" applyProtection="1">
      <alignment/>
      <protection locked="0"/>
    </xf>
    <xf numFmtId="44" fontId="4" fillId="33" borderId="0" xfId="0" applyNumberFormat="1" applyFont="1" applyFill="1" applyBorder="1" applyAlignment="1" applyProtection="1">
      <alignment/>
      <protection locked="0"/>
    </xf>
    <xf numFmtId="44" fontId="4" fillId="33" borderId="0" xfId="0" applyNumberFormat="1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/>
      <protection locked="0"/>
    </xf>
    <xf numFmtId="177" fontId="63" fillId="33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177" fontId="6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44" fontId="4" fillId="33" borderId="0" xfId="0" applyNumberFormat="1" applyFont="1" applyFill="1" applyAlignment="1" applyProtection="1">
      <alignment/>
      <protection locked="0"/>
    </xf>
    <xf numFmtId="177" fontId="63" fillId="33" borderId="0" xfId="47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177" fontId="63" fillId="33" borderId="0" xfId="47" applyFont="1" applyFill="1" applyBorder="1" applyAlignment="1" applyProtection="1">
      <alignment horizontal="center"/>
      <protection/>
    </xf>
    <xf numFmtId="0" fontId="5" fillId="33" borderId="0" xfId="44" applyFill="1" applyBorder="1" applyAlignment="1" applyProtection="1">
      <alignment/>
      <protection/>
    </xf>
    <xf numFmtId="43" fontId="65" fillId="33" borderId="18" xfId="66" applyNumberFormat="1" applyFont="1" applyFill="1" applyBorder="1" applyAlignment="1">
      <alignment/>
    </xf>
    <xf numFmtId="43" fontId="66" fillId="33" borderId="19" xfId="66" applyNumberFormat="1" applyFont="1" applyFill="1" applyBorder="1" applyAlignment="1">
      <alignment/>
    </xf>
    <xf numFmtId="43" fontId="65" fillId="33" borderId="13" xfId="66" applyNumberFormat="1" applyFont="1" applyFill="1" applyBorder="1" applyAlignment="1">
      <alignment/>
    </xf>
    <xf numFmtId="10" fontId="66" fillId="33" borderId="20" xfId="52" applyNumberFormat="1" applyFont="1" applyFill="1" applyBorder="1" applyAlignment="1">
      <alignment/>
    </xf>
    <xf numFmtId="43" fontId="65" fillId="33" borderId="17" xfId="66" applyNumberFormat="1" applyFont="1" applyFill="1" applyBorder="1" applyAlignment="1">
      <alignment/>
    </xf>
    <xf numFmtId="10" fontId="66" fillId="33" borderId="21" xfId="52" applyNumberFormat="1" applyFont="1" applyFill="1" applyBorder="1" applyAlignment="1">
      <alignment/>
    </xf>
    <xf numFmtId="44" fontId="63" fillId="33" borderId="0" xfId="0" applyNumberFormat="1" applyFont="1" applyFill="1" applyBorder="1" applyAlignment="1" applyProtection="1">
      <alignment/>
      <protection/>
    </xf>
    <xf numFmtId="44" fontId="4" fillId="33" borderId="0" xfId="0" applyNumberFormat="1" applyFont="1" applyFill="1" applyBorder="1" applyAlignment="1" applyProtection="1">
      <alignment horizontal="right"/>
      <protection/>
    </xf>
    <xf numFmtId="43" fontId="66" fillId="33" borderId="22" xfId="66" applyNumberFormat="1" applyFont="1" applyFill="1" applyBorder="1" applyAlignment="1">
      <alignment/>
    </xf>
    <xf numFmtId="0" fontId="66" fillId="33" borderId="23" xfId="0" applyFont="1" applyFill="1" applyBorder="1" applyAlignment="1">
      <alignment/>
    </xf>
    <xf numFmtId="0" fontId="37" fillId="33" borderId="24" xfId="0" applyFont="1" applyFill="1" applyBorder="1" applyAlignment="1">
      <alignment/>
    </xf>
    <xf numFmtId="8" fontId="38" fillId="33" borderId="0" xfId="0" applyNumberFormat="1" applyFont="1" applyFill="1" applyAlignment="1">
      <alignment/>
    </xf>
    <xf numFmtId="0" fontId="38" fillId="33" borderId="0" xfId="0" applyFont="1" applyFill="1" applyAlignment="1">
      <alignment/>
    </xf>
    <xf numFmtId="0" fontId="67" fillId="33" borderId="0" xfId="0" applyFont="1" applyFill="1" applyAlignment="1">
      <alignment horizontal="left"/>
    </xf>
    <xf numFmtId="0" fontId="68" fillId="33" borderId="0" xfId="0" applyFont="1" applyFill="1" applyAlignment="1">
      <alignment horizontal="center"/>
    </xf>
    <xf numFmtId="0" fontId="38" fillId="33" borderId="25" xfId="0" applyFont="1" applyFill="1" applyBorder="1" applyAlignment="1">
      <alignment vertical="top" wrapText="1"/>
    </xf>
    <xf numFmtId="0" fontId="38" fillId="33" borderId="25" xfId="0" applyFont="1" applyFill="1" applyBorder="1" applyAlignment="1">
      <alignment horizontal="center" vertical="top" wrapText="1"/>
    </xf>
    <xf numFmtId="0" fontId="38" fillId="33" borderId="0" xfId="0" applyFont="1" applyFill="1" applyAlignment="1">
      <alignment horizontal="left"/>
    </xf>
    <xf numFmtId="0" fontId="69" fillId="33" borderId="11" xfId="0" applyFont="1" applyFill="1" applyBorder="1" applyAlignment="1">
      <alignment wrapText="1"/>
    </xf>
    <xf numFmtId="0" fontId="69" fillId="33" borderId="14" xfId="0" applyFont="1" applyFill="1" applyBorder="1" applyAlignment="1">
      <alignment wrapText="1"/>
    </xf>
    <xf numFmtId="0" fontId="69" fillId="33" borderId="15" xfId="0" applyFont="1" applyFill="1" applyBorder="1" applyAlignment="1">
      <alignment wrapText="1"/>
    </xf>
    <xf numFmtId="43" fontId="66" fillId="33" borderId="17" xfId="66" applyNumberFormat="1" applyFont="1" applyFill="1" applyBorder="1" applyAlignment="1">
      <alignment/>
    </xf>
    <xf numFmtId="0" fontId="37" fillId="33" borderId="25" xfId="0" applyFont="1" applyFill="1" applyBorder="1" applyAlignment="1">
      <alignment horizontal="center" vertical="center" wrapText="1"/>
    </xf>
    <xf numFmtId="4" fontId="37" fillId="33" borderId="24" xfId="0" applyNumberFormat="1" applyFont="1" applyFill="1" applyBorder="1" applyAlignment="1">
      <alignment/>
    </xf>
    <xf numFmtId="177" fontId="4" fillId="33" borderId="0" xfId="47" applyFont="1" applyFill="1" applyBorder="1" applyAlignment="1" applyProtection="1">
      <alignment horizontal="right"/>
      <protection/>
    </xf>
    <xf numFmtId="177" fontId="7" fillId="33" borderId="0" xfId="47" applyFont="1" applyFill="1" applyBorder="1" applyAlignment="1" applyProtection="1">
      <alignment horizontal="left" wrapText="1"/>
      <protection/>
    </xf>
    <xf numFmtId="204" fontId="63" fillId="33" borderId="0" xfId="66" applyNumberFormat="1" applyFont="1" applyFill="1" applyBorder="1" applyAlignment="1" applyProtection="1">
      <alignment/>
      <protection locked="0"/>
    </xf>
    <xf numFmtId="14" fontId="63" fillId="33" borderId="0" xfId="0" applyNumberFormat="1" applyFont="1" applyFill="1" applyBorder="1" applyAlignment="1" applyProtection="1">
      <alignment/>
      <protection locked="0"/>
    </xf>
    <xf numFmtId="0" fontId="70" fillId="0" borderId="0" xfId="0" applyFont="1" applyAlignment="1">
      <alignment/>
    </xf>
    <xf numFmtId="0" fontId="63" fillId="33" borderId="0" xfId="0" applyFont="1" applyFill="1" applyAlignment="1" applyProtection="1">
      <alignment/>
      <protection locked="0"/>
    </xf>
    <xf numFmtId="14" fontId="63" fillId="33" borderId="0" xfId="0" applyNumberFormat="1" applyFont="1" applyFill="1" applyAlignment="1" applyProtection="1">
      <alignment/>
      <protection locked="0"/>
    </xf>
    <xf numFmtId="202" fontId="15" fillId="33" borderId="0" xfId="0" applyNumberFormat="1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 locked="0"/>
    </xf>
    <xf numFmtId="205" fontId="4" fillId="33" borderId="12" xfId="0" applyNumberFormat="1" applyFont="1" applyFill="1" applyBorder="1" applyAlignment="1" applyProtection="1">
      <alignment/>
      <protection locked="0"/>
    </xf>
    <xf numFmtId="177" fontId="71" fillId="33" borderId="0" xfId="0" applyNumberFormat="1" applyFont="1" applyFill="1" applyBorder="1" applyAlignment="1" applyProtection="1">
      <alignment/>
      <protection/>
    </xf>
    <xf numFmtId="171" fontId="38" fillId="33" borderId="0" xfId="66" applyNumberFormat="1" applyFont="1" applyFill="1" applyAlignment="1">
      <alignment/>
    </xf>
    <xf numFmtId="171" fontId="38" fillId="33" borderId="0" xfId="66" applyFont="1" applyFill="1" applyAlignment="1">
      <alignment/>
    </xf>
    <xf numFmtId="43" fontId="38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0" fontId="7" fillId="33" borderId="26" xfId="0" applyFont="1" applyFill="1" applyBorder="1" applyAlignment="1" applyProtection="1">
      <alignment/>
      <protection locked="0"/>
    </xf>
    <xf numFmtId="177" fontId="4" fillId="33" borderId="27" xfId="47" applyFont="1" applyFill="1" applyBorder="1" applyAlignment="1" applyProtection="1">
      <alignment horizontal="left" wrapText="1"/>
      <protection locked="0"/>
    </xf>
    <xf numFmtId="198" fontId="4" fillId="33" borderId="27" xfId="47" applyNumberFormat="1" applyFont="1" applyFill="1" applyBorder="1" applyAlignment="1" applyProtection="1">
      <alignment/>
      <protection locked="0"/>
    </xf>
    <xf numFmtId="177" fontId="4" fillId="33" borderId="0" xfId="47" applyFont="1" applyFill="1" applyBorder="1" applyAlignment="1" applyProtection="1">
      <alignment horizontal="left" wrapText="1"/>
      <protection hidden="1"/>
    </xf>
    <xf numFmtId="208" fontId="4" fillId="33" borderId="27" xfId="0" applyNumberFormat="1" applyFont="1" applyFill="1" applyBorder="1" applyAlignment="1" applyProtection="1">
      <alignment horizontal="right"/>
      <protection locked="0"/>
    </xf>
    <xf numFmtId="177" fontId="4" fillId="33" borderId="27" xfId="47" applyFont="1" applyFill="1" applyBorder="1" applyAlignment="1" applyProtection="1">
      <alignment horizontal="left"/>
      <protection locked="0"/>
    </xf>
    <xf numFmtId="177" fontId="4" fillId="33" borderId="0" xfId="47" applyFont="1" applyFill="1" applyBorder="1" applyAlignment="1" applyProtection="1">
      <alignment horizontal="left"/>
      <protection hidden="1"/>
    </xf>
    <xf numFmtId="10" fontId="4" fillId="33" borderId="27" xfId="52" applyNumberFormat="1" applyFont="1" applyFill="1" applyBorder="1" applyAlignment="1" applyProtection="1">
      <alignment horizontal="right"/>
      <protection locked="0"/>
    </xf>
    <xf numFmtId="177" fontId="4" fillId="33" borderId="13" xfId="0" applyNumberFormat="1" applyFont="1" applyFill="1" applyBorder="1" applyAlignment="1" applyProtection="1">
      <alignment/>
      <protection hidden="1"/>
    </xf>
    <xf numFmtId="44" fontId="4" fillId="33" borderId="13" xfId="0" applyNumberFormat="1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left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73" fillId="33" borderId="0" xfId="0" applyFont="1" applyFill="1" applyBorder="1" applyAlignment="1" applyProtection="1">
      <alignment/>
      <protection locked="0"/>
    </xf>
    <xf numFmtId="0" fontId="73" fillId="33" borderId="0" xfId="0" applyFont="1" applyFill="1" applyAlignment="1" applyProtection="1">
      <alignment/>
      <protection locked="0"/>
    </xf>
    <xf numFmtId="0" fontId="63" fillId="33" borderId="0" xfId="0" applyFont="1" applyFill="1" applyBorder="1" applyAlignment="1" applyProtection="1">
      <alignment/>
      <protection locked="0"/>
    </xf>
    <xf numFmtId="4" fontId="38" fillId="33" borderId="0" xfId="0" applyNumberFormat="1" applyFont="1" applyFill="1" applyAlignment="1">
      <alignment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64" fillId="35" borderId="28" xfId="0" applyFont="1" applyFill="1" applyBorder="1" applyAlignment="1" applyProtection="1">
      <alignment horizontal="center"/>
      <protection locked="0"/>
    </xf>
    <xf numFmtId="0" fontId="64" fillId="35" borderId="22" xfId="0" applyFont="1" applyFill="1" applyBorder="1" applyAlignment="1" applyProtection="1">
      <alignment horizontal="center"/>
      <protection locked="0"/>
    </xf>
    <xf numFmtId="0" fontId="64" fillId="35" borderId="23" xfId="0" applyFont="1" applyFill="1" applyBorder="1" applyAlignment="1" applyProtection="1">
      <alignment horizontal="center"/>
      <protection locked="0"/>
    </xf>
    <xf numFmtId="177" fontId="63" fillId="33" borderId="0" xfId="47" applyFont="1" applyFill="1" applyBorder="1" applyAlignment="1" applyProtection="1">
      <alignment horizontal="center"/>
      <protection/>
    </xf>
    <xf numFmtId="44" fontId="16" fillId="33" borderId="0" xfId="0" applyNumberFormat="1" applyFont="1" applyFill="1" applyBorder="1" applyAlignment="1" applyProtection="1">
      <alignment horizontal="left"/>
      <protection hidden="1"/>
    </xf>
    <xf numFmtId="205" fontId="4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14" fontId="15" fillId="33" borderId="0" xfId="0" applyNumberFormat="1" applyFont="1" applyFill="1" applyBorder="1" applyAlignment="1" applyProtection="1">
      <alignment horizontal="left"/>
      <protection locked="0"/>
    </xf>
    <xf numFmtId="0" fontId="15" fillId="33" borderId="13" xfId="0" applyFont="1" applyFill="1" applyBorder="1" applyAlignment="1" applyProtection="1">
      <alignment horizontal="left"/>
      <protection locked="0"/>
    </xf>
    <xf numFmtId="0" fontId="10" fillId="33" borderId="12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197" fontId="71" fillId="34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197" fontId="4" fillId="34" borderId="0" xfId="0" applyNumberFormat="1" applyFont="1" applyFill="1" applyBorder="1" applyAlignment="1" applyProtection="1">
      <alignment horizontal="left"/>
      <protection locked="0"/>
    </xf>
    <xf numFmtId="0" fontId="14" fillId="33" borderId="0" xfId="44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177" fontId="71" fillId="33" borderId="0" xfId="47" applyFont="1" applyFill="1" applyBorder="1" applyAlignment="1" applyProtection="1">
      <alignment horizontal="center"/>
      <protection/>
    </xf>
    <xf numFmtId="201" fontId="7" fillId="33" borderId="0" xfId="0" applyNumberFormat="1" applyFont="1" applyFill="1" applyBorder="1" applyAlignment="1" applyProtection="1">
      <alignment horizontal="right"/>
      <protection locked="0"/>
    </xf>
    <xf numFmtId="205" fontId="7" fillId="33" borderId="0" xfId="0" applyNumberFormat="1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 horizontal="left"/>
      <protection locked="0"/>
    </xf>
    <xf numFmtId="196" fontId="4" fillId="34" borderId="0" xfId="0" applyNumberFormat="1" applyFont="1" applyFill="1" applyBorder="1" applyAlignment="1" applyProtection="1">
      <alignment horizontal="left"/>
      <protection locked="0"/>
    </xf>
    <xf numFmtId="0" fontId="12" fillId="33" borderId="28" xfId="0" applyFont="1" applyFill="1" applyBorder="1" applyAlignment="1" applyProtection="1">
      <alignment horizontal="left"/>
      <protection locked="0"/>
    </xf>
    <xf numFmtId="0" fontId="12" fillId="33" borderId="22" xfId="0" applyFont="1" applyFill="1" applyBorder="1" applyAlignment="1" applyProtection="1">
      <alignment horizontal="left"/>
      <protection locked="0"/>
    </xf>
    <xf numFmtId="0" fontId="12" fillId="33" borderId="23" xfId="0" applyFont="1" applyFill="1" applyBorder="1" applyAlignment="1" applyProtection="1">
      <alignment horizontal="left"/>
      <protection locked="0"/>
    </xf>
    <xf numFmtId="0" fontId="66" fillId="33" borderId="28" xfId="0" applyFont="1" applyFill="1" applyBorder="1" applyAlignment="1">
      <alignment horizontal="left"/>
    </xf>
    <xf numFmtId="0" fontId="66" fillId="33" borderId="22" xfId="0" applyFont="1" applyFill="1" applyBorder="1" applyAlignment="1">
      <alignment horizontal="left"/>
    </xf>
    <xf numFmtId="0" fontId="66" fillId="33" borderId="23" xfId="0" applyFont="1" applyFill="1" applyBorder="1" applyAlignment="1">
      <alignment horizontal="lef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1 1 1" xfId="60"/>
    <cellStyle name="Título 1 1 1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114300</xdr:rowOff>
    </xdr:from>
    <xdr:to>
      <xdr:col>10</xdr:col>
      <xdr:colOff>28575</xdr:colOff>
      <xdr:row>27</xdr:row>
      <xdr:rowOff>66675</xdr:rowOff>
    </xdr:to>
    <xdr:sp fLocksText="0">
      <xdr:nvSpPr>
        <xdr:cNvPr id="1" name="CaixaDeTexto 2"/>
        <xdr:cNvSpPr txBox="1">
          <a:spLocks noChangeArrowheads="1"/>
        </xdr:cNvSpPr>
      </xdr:nvSpPr>
      <xdr:spPr>
        <a:xfrm>
          <a:off x="47625" y="3914775"/>
          <a:ext cx="63246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Recebi da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FUNDAÇÃO UNIVERSIDADE FEDERAL DO PAMPA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a importância líquida 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R$ xxx (valor por extenso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referente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serviço prestado xxxxxxxxxx.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 editAs="absolute">
    <xdr:from>
      <xdr:col>4</xdr:col>
      <xdr:colOff>381000</xdr:colOff>
      <xdr:row>0</xdr:row>
      <xdr:rowOff>28575</xdr:rowOff>
    </xdr:from>
    <xdr:to>
      <xdr:col>6</xdr:col>
      <xdr:colOff>0</xdr:colOff>
      <xdr:row>5</xdr:row>
      <xdr:rowOff>47625</xdr:rowOff>
    </xdr:to>
    <xdr:pic>
      <xdr:nvPicPr>
        <xdr:cNvPr id="2" name="Picture 28" descr="C:\Users\daniel\Documents\Meus arquivos recebidos\brasao_govern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57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647700</xdr:colOff>
      <xdr:row>8</xdr:row>
      <xdr:rowOff>142875</xdr:rowOff>
    </xdr:to>
    <xdr:sp macro="[0]!Macro3">
      <xdr:nvSpPr>
        <xdr:cNvPr id="3" name="Retângulo de cantos arredondados 3"/>
        <xdr:cNvSpPr>
          <a:spLocks/>
        </xdr:cNvSpPr>
      </xdr:nvSpPr>
      <xdr:spPr>
        <a:xfrm>
          <a:off x="7219950" y="971550"/>
          <a:ext cx="1905000" cy="409575"/>
        </a:xfrm>
        <a:prstGeom prst="roundRect">
          <a:avLst/>
        </a:prstGeom>
        <a:solidFill>
          <a:srgbClr val="000000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Calcular</a:t>
          </a:r>
          <a:r>
            <a:rPr lang="en-US" cap="none" sz="1100" b="0" i="0" u="none" baseline="0">
              <a:solidFill>
                <a:srgbClr val="FFFFFF"/>
              </a:solidFill>
            </a:rPr>
            <a:t> Valor  Bruto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R66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" sqref="B12:J12"/>
    </sheetView>
  </sheetViews>
  <sheetFormatPr defaultColWidth="9.140625" defaultRowHeight="12.75"/>
  <cols>
    <col min="1" max="1" width="1.7109375" style="5" customWidth="1"/>
    <col min="2" max="2" width="14.7109375" style="5" customWidth="1"/>
    <col min="3" max="3" width="11.421875" style="5" customWidth="1"/>
    <col min="4" max="4" width="8.7109375" style="5" customWidth="1"/>
    <col min="5" max="5" width="7.00390625" style="5" customWidth="1"/>
    <col min="6" max="6" width="10.8515625" style="5" bestFit="1" customWidth="1"/>
    <col min="7" max="7" width="14.57421875" style="5" customWidth="1"/>
    <col min="8" max="8" width="14.00390625" style="5" customWidth="1"/>
    <col min="9" max="9" width="2.8515625" style="5" customWidth="1"/>
    <col min="10" max="10" width="9.28125" style="5" customWidth="1"/>
    <col min="11" max="11" width="12.421875" style="5" customWidth="1"/>
    <col min="12" max="12" width="10.421875" style="5" bestFit="1" customWidth="1"/>
    <col min="13" max="13" width="9.140625" style="5" customWidth="1"/>
    <col min="14" max="14" width="10.421875" style="5" bestFit="1" customWidth="1"/>
    <col min="15" max="15" width="2.140625" style="5" customWidth="1"/>
    <col min="16" max="16" width="9.140625" style="5" customWidth="1"/>
    <col min="17" max="17" width="10.8515625" style="5" bestFit="1" customWidth="1"/>
    <col min="18" max="16384" width="9.140625" style="5" customWidth="1"/>
  </cols>
  <sheetData>
    <row r="1" spans="1:11" ht="11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1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07" t="s">
        <v>56</v>
      </c>
      <c r="M4" s="108"/>
      <c r="N4" s="108"/>
      <c r="O4" s="108"/>
      <c r="P4" s="108"/>
      <c r="Q4" s="109"/>
    </row>
    <row r="5" spans="1:17" ht="11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68"/>
      <c r="M5" s="69"/>
      <c r="N5" s="70"/>
      <c r="O5" s="68"/>
      <c r="P5" s="69"/>
      <c r="Q5" s="70"/>
    </row>
    <row r="6" spans="1:17" ht="11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05" t="s">
        <v>51</v>
      </c>
      <c r="M6" s="106"/>
      <c r="N6" s="87">
        <v>0</v>
      </c>
      <c r="O6" s="3"/>
      <c r="P6" s="10" t="s">
        <v>55</v>
      </c>
      <c r="Q6" s="72"/>
    </row>
    <row r="7" spans="1:17" ht="15" customHeight="1">
      <c r="A7" s="4"/>
      <c r="B7" s="119" t="s">
        <v>0</v>
      </c>
      <c r="C7" s="119"/>
      <c r="D7" s="119"/>
      <c r="E7" s="119"/>
      <c r="F7" s="119"/>
      <c r="G7" s="119"/>
      <c r="H7" s="119"/>
      <c r="I7" s="119"/>
      <c r="J7" s="119"/>
      <c r="K7" s="11"/>
      <c r="L7" s="71"/>
      <c r="M7" s="3"/>
      <c r="N7" s="72"/>
      <c r="O7" s="71"/>
      <c r="P7" s="100">
        <v>339036</v>
      </c>
      <c r="Q7" s="93">
        <f>C14</f>
        <v>0</v>
      </c>
    </row>
    <row r="8" spans="1:17" ht="15" customHeight="1">
      <c r="A8" s="4"/>
      <c r="B8" s="119" t="s">
        <v>1</v>
      </c>
      <c r="C8" s="119"/>
      <c r="D8" s="119"/>
      <c r="E8" s="119"/>
      <c r="F8" s="119"/>
      <c r="G8" s="119"/>
      <c r="H8" s="119"/>
      <c r="I8" s="119"/>
      <c r="J8" s="119"/>
      <c r="K8" s="11"/>
      <c r="L8" s="71"/>
      <c r="M8" s="3"/>
      <c r="N8" s="72"/>
      <c r="O8" s="71"/>
      <c r="P8" s="100">
        <v>339147</v>
      </c>
      <c r="Q8" s="94">
        <f>D37</f>
        <v>0</v>
      </c>
    </row>
    <row r="9" spans="1:17" ht="15" customHeight="1">
      <c r="A9" s="4"/>
      <c r="B9" s="119" t="s">
        <v>2</v>
      </c>
      <c r="C9" s="119"/>
      <c r="D9" s="119"/>
      <c r="E9" s="119"/>
      <c r="F9" s="119"/>
      <c r="G9" s="119"/>
      <c r="H9" s="119"/>
      <c r="I9" s="119"/>
      <c r="J9" s="119"/>
      <c r="K9" s="11"/>
      <c r="L9" s="71"/>
      <c r="M9" s="3"/>
      <c r="N9" s="72"/>
      <c r="O9" s="71"/>
      <c r="P9" s="3"/>
      <c r="Q9" s="72"/>
    </row>
    <row r="10" spans="1:17" ht="15" customHeight="1">
      <c r="A10" s="4"/>
      <c r="B10" s="119" t="s">
        <v>36</v>
      </c>
      <c r="C10" s="119"/>
      <c r="D10" s="119"/>
      <c r="E10" s="119"/>
      <c r="F10" s="119"/>
      <c r="G10" s="119"/>
      <c r="H10" s="119"/>
      <c r="I10" s="119"/>
      <c r="J10" s="119"/>
      <c r="K10" s="11"/>
      <c r="L10" s="73"/>
      <c r="M10" s="74"/>
      <c r="N10" s="75"/>
      <c r="O10" s="73"/>
      <c r="P10" s="74"/>
      <c r="Q10" s="75"/>
    </row>
    <row r="11" spans="1:14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</row>
    <row r="12" spans="1:11" ht="12.75" customHeight="1">
      <c r="A12" s="4"/>
      <c r="B12" s="125" t="s">
        <v>60</v>
      </c>
      <c r="C12" s="125"/>
      <c r="D12" s="125"/>
      <c r="E12" s="125"/>
      <c r="F12" s="125"/>
      <c r="G12" s="125"/>
      <c r="H12" s="125"/>
      <c r="I12" s="125"/>
      <c r="J12" s="125"/>
      <c r="K12" s="12"/>
    </row>
    <row r="13" spans="1:12" ht="11.25">
      <c r="A13" s="3"/>
      <c r="B13" s="3"/>
      <c r="C13" s="85"/>
      <c r="D13" s="3"/>
      <c r="E13" s="3"/>
      <c r="F13" s="11"/>
      <c r="G13" s="11"/>
      <c r="H13" s="3"/>
      <c r="I13" s="11"/>
      <c r="J13" s="11"/>
      <c r="K13" s="11"/>
      <c r="L13" s="31"/>
    </row>
    <row r="14" spans="1:11" ht="15" customHeight="1">
      <c r="A14" s="3"/>
      <c r="B14" s="17" t="s">
        <v>3</v>
      </c>
      <c r="C14" s="86"/>
      <c r="D14" s="126"/>
      <c r="E14" s="126"/>
      <c r="F14" s="80"/>
      <c r="G14" s="26"/>
      <c r="H14" s="25"/>
      <c r="I14" s="25"/>
      <c r="J14" s="35"/>
      <c r="K14" s="3"/>
    </row>
    <row r="15" spans="1:11" ht="15" customHeight="1">
      <c r="A15" s="4"/>
      <c r="B15" s="17" t="s">
        <v>4</v>
      </c>
      <c r="C15" s="88">
        <f>IF(C14&lt;=Tabelas!C3,C14*11%,Tabelas!C3*11%)</f>
        <v>0</v>
      </c>
      <c r="D15" s="42"/>
      <c r="E15" s="43"/>
      <c r="G15" s="25"/>
      <c r="H15" s="25"/>
      <c r="I15" s="25"/>
      <c r="J15" s="25"/>
      <c r="K15" s="3"/>
    </row>
    <row r="16" spans="1:11" ht="15" customHeight="1">
      <c r="A16" s="4"/>
      <c r="B16" s="17" t="s">
        <v>57</v>
      </c>
      <c r="C16" s="89"/>
      <c r="D16" s="42"/>
      <c r="E16" s="43"/>
      <c r="G16" s="25"/>
      <c r="H16" s="25"/>
      <c r="I16" s="25"/>
      <c r="J16" s="25"/>
      <c r="K16" s="3"/>
    </row>
    <row r="17" spans="1:11" ht="15" customHeight="1">
      <c r="A17" s="4"/>
      <c r="B17" s="17" t="s">
        <v>59</v>
      </c>
      <c r="C17" s="90">
        <v>0</v>
      </c>
      <c r="D17" s="42"/>
      <c r="E17" s="43"/>
      <c r="G17" s="25"/>
      <c r="H17" s="25"/>
      <c r="I17" s="25"/>
      <c r="J17" s="25"/>
      <c r="K17" s="3"/>
    </row>
    <row r="18" spans="1:11" ht="15" customHeight="1">
      <c r="A18" s="4"/>
      <c r="B18" s="17" t="s">
        <v>47</v>
      </c>
      <c r="C18" s="91">
        <f>C14-C15-(C16*Tabelas!D24)-C17</f>
        <v>0</v>
      </c>
      <c r="D18" s="42"/>
      <c r="E18" s="43"/>
      <c r="F18" s="61"/>
      <c r="G18" s="25"/>
      <c r="H18" s="25"/>
      <c r="I18" s="25"/>
      <c r="J18" s="25"/>
      <c r="K18" s="3"/>
    </row>
    <row r="19" spans="1:11" ht="15" customHeight="1">
      <c r="A19" s="4"/>
      <c r="B19" s="17" t="s">
        <v>5</v>
      </c>
      <c r="C19" s="91">
        <f>IF(Tabelas!E12&lt;=0,0,Tabelas!E12)</f>
        <v>0</v>
      </c>
      <c r="D19" s="110"/>
      <c r="E19" s="110"/>
      <c r="F19" s="14"/>
      <c r="G19" s="25"/>
      <c r="H19" s="25"/>
      <c r="I19" s="25"/>
      <c r="J19" s="25"/>
      <c r="K19" s="3"/>
    </row>
    <row r="20" spans="1:11" ht="15" customHeight="1">
      <c r="A20" s="4"/>
      <c r="B20" s="17" t="s">
        <v>48</v>
      </c>
      <c r="C20" s="92"/>
      <c r="D20" s="34"/>
      <c r="E20" s="34"/>
      <c r="F20" s="14"/>
      <c r="G20" s="25"/>
      <c r="H20" s="25"/>
      <c r="I20" s="25"/>
      <c r="J20" s="25"/>
      <c r="K20" s="3"/>
    </row>
    <row r="21" spans="1:11" ht="15" customHeight="1">
      <c r="A21" s="4"/>
      <c r="B21" s="17" t="s">
        <v>33</v>
      </c>
      <c r="C21" s="91">
        <f>C14*C20</f>
        <v>0</v>
      </c>
      <c r="D21" s="32"/>
      <c r="E21" s="60"/>
      <c r="G21" s="25"/>
      <c r="H21" s="25"/>
      <c r="I21" s="25"/>
      <c r="J21" s="25"/>
      <c r="K21" s="3"/>
    </row>
    <row r="22" spans="1:11" ht="15" customHeight="1">
      <c r="A22" s="4"/>
      <c r="B22" s="17" t="s">
        <v>6</v>
      </c>
      <c r="C22" s="91">
        <f>C14-C15-C19-C21</f>
        <v>0</v>
      </c>
      <c r="D22" s="25"/>
      <c r="E22" s="25"/>
      <c r="F22" s="25"/>
      <c r="G22" s="25"/>
      <c r="H22" s="25">
        <v>10</v>
      </c>
      <c r="I22" s="25"/>
      <c r="J22" s="25"/>
      <c r="K22" s="3"/>
    </row>
    <row r="23" spans="1:11" ht="11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1.25">
      <c r="A24" s="3"/>
      <c r="B24" s="3"/>
      <c r="C24" s="3"/>
      <c r="D24" s="3"/>
      <c r="E24" s="3"/>
      <c r="F24" s="3"/>
      <c r="G24" s="6"/>
      <c r="H24" s="7"/>
      <c r="I24" s="8"/>
      <c r="J24" s="8"/>
      <c r="K24" s="3"/>
    </row>
    <row r="25" spans="1:11" ht="11.25">
      <c r="A25" s="3"/>
      <c r="B25" s="9"/>
      <c r="C25" s="9"/>
      <c r="D25" s="9"/>
      <c r="E25" s="9"/>
      <c r="F25" s="9"/>
      <c r="G25" s="9"/>
      <c r="H25" s="9"/>
      <c r="I25" s="9"/>
      <c r="J25" s="9"/>
      <c r="K25" s="3"/>
    </row>
    <row r="26" spans="1:11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1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1.25">
      <c r="A29" s="3"/>
      <c r="B29" s="3"/>
      <c r="C29" s="3"/>
      <c r="D29" s="3"/>
      <c r="E29" s="3"/>
      <c r="F29" s="3"/>
      <c r="G29" s="3"/>
      <c r="H29" s="127">
        <v>42736</v>
      </c>
      <c r="I29" s="127"/>
      <c r="J29" s="127"/>
      <c r="K29" s="3"/>
    </row>
    <row r="30" spans="1:11" ht="11.25">
      <c r="A30" s="3"/>
      <c r="B30" s="3"/>
      <c r="C30" s="13"/>
      <c r="D30" s="3"/>
      <c r="E30" s="3"/>
      <c r="F30" s="3"/>
      <c r="G30" s="3"/>
      <c r="H30" s="3"/>
      <c r="I30" s="3"/>
      <c r="J30" s="62">
        <f>MONTH(H29)</f>
        <v>1</v>
      </c>
      <c r="K30" s="3"/>
    </row>
    <row r="31" spans="1:11" ht="11.25">
      <c r="A31" s="3"/>
      <c r="B31" s="74"/>
      <c r="C31" s="74"/>
      <c r="D31" s="74"/>
      <c r="E31" s="74"/>
      <c r="F31" s="74"/>
      <c r="G31" s="74"/>
      <c r="H31" s="3"/>
      <c r="I31" s="3"/>
      <c r="J31" s="3"/>
      <c r="K31" s="3"/>
    </row>
    <row r="32" spans="1:11" ht="11.25">
      <c r="A32" s="3"/>
      <c r="B32" s="99" t="s">
        <v>61</v>
      </c>
      <c r="C32" s="78"/>
      <c r="D32" s="79"/>
      <c r="E32" s="128" t="s">
        <v>62</v>
      </c>
      <c r="F32" s="128"/>
      <c r="G32" s="128"/>
      <c r="H32" s="3"/>
      <c r="I32" s="3"/>
      <c r="J32" s="3"/>
      <c r="K32" s="3"/>
    </row>
    <row r="33" spans="1:11" ht="11.25">
      <c r="A33" s="3"/>
      <c r="B33" s="99" t="s">
        <v>49</v>
      </c>
      <c r="C33" s="3"/>
      <c r="D33" s="3"/>
      <c r="E33" s="95" t="s">
        <v>14</v>
      </c>
      <c r="F33" s="118"/>
      <c r="G33" s="118"/>
      <c r="H33" s="74"/>
      <c r="I33" s="74"/>
      <c r="J33" s="74"/>
      <c r="K33" s="3"/>
    </row>
    <row r="34" spans="1:18" ht="12.75" customHeight="1">
      <c r="A34" s="4"/>
      <c r="B34" s="15"/>
      <c r="C34" s="16"/>
      <c r="D34" s="16"/>
      <c r="E34" s="16"/>
      <c r="F34" s="16"/>
      <c r="G34" s="16"/>
      <c r="H34" s="16"/>
      <c r="I34" s="116"/>
      <c r="J34" s="117"/>
      <c r="K34" s="103"/>
      <c r="L34" s="65"/>
      <c r="M34" s="65"/>
      <c r="N34" s="65"/>
      <c r="O34" s="102"/>
      <c r="P34" s="102"/>
      <c r="Q34" s="102"/>
      <c r="R34" s="102"/>
    </row>
    <row r="35" spans="1:18" ht="11.25">
      <c r="A35" s="4"/>
      <c r="B35" s="24" t="s">
        <v>31</v>
      </c>
      <c r="C35" s="17"/>
      <c r="D35" s="17"/>
      <c r="E35" s="17"/>
      <c r="F35" s="17"/>
      <c r="G35" s="17"/>
      <c r="H35" s="4"/>
      <c r="I35" s="4"/>
      <c r="J35" s="18"/>
      <c r="K35" s="103"/>
      <c r="L35" s="65"/>
      <c r="M35" s="65"/>
      <c r="N35" s="65"/>
      <c r="O35" s="102"/>
      <c r="P35" s="102"/>
      <c r="Q35" s="102"/>
      <c r="R35" s="102"/>
    </row>
    <row r="36" spans="1:18" ht="11.25">
      <c r="A36" s="4"/>
      <c r="B36" s="19"/>
      <c r="C36" s="4"/>
      <c r="D36" s="4"/>
      <c r="E36" s="4"/>
      <c r="F36" s="4"/>
      <c r="G36" s="4"/>
      <c r="H36" s="4"/>
      <c r="I36" s="4"/>
      <c r="J36" s="18"/>
      <c r="K36" s="103"/>
      <c r="L36" s="65"/>
      <c r="M36" s="65"/>
      <c r="N36" s="65"/>
      <c r="O36" s="102"/>
      <c r="P36" s="102"/>
      <c r="Q36" s="102"/>
      <c r="R36" s="102"/>
    </row>
    <row r="37" spans="1:18" ht="13.5">
      <c r="A37" s="4"/>
      <c r="B37" s="77" t="s">
        <v>9</v>
      </c>
      <c r="C37" s="4"/>
      <c r="D37" s="111">
        <f>C14*20%</f>
        <v>0</v>
      </c>
      <c r="E37" s="111"/>
      <c r="F37" s="33" t="s">
        <v>10</v>
      </c>
      <c r="G37" s="67">
        <f>H29</f>
        <v>42736</v>
      </c>
      <c r="H37" s="76" t="s">
        <v>50</v>
      </c>
      <c r="I37" s="114">
        <f>IF(N37=FALSE,K37,N37)</f>
        <v>42786</v>
      </c>
      <c r="J37" s="115"/>
      <c r="K37" s="63">
        <f>DATE(2017,J30+1,20)</f>
        <v>42786</v>
      </c>
      <c r="L37" s="64">
        <f>WEEKDAY(K37)</f>
        <v>2</v>
      </c>
      <c r="M37" s="65"/>
      <c r="N37" s="66" t="b">
        <f>IF(L37=1,K37-2,IF(L37=7,K37-1))</f>
        <v>0</v>
      </c>
      <c r="O37" s="102"/>
      <c r="P37" s="102"/>
      <c r="Q37" s="102"/>
      <c r="R37" s="102"/>
    </row>
    <row r="38" spans="1:18" ht="19.5" customHeight="1">
      <c r="A38" s="4"/>
      <c r="B38" s="77" t="s">
        <v>8</v>
      </c>
      <c r="C38" s="4"/>
      <c r="D38" s="111">
        <f>C15</f>
        <v>0</v>
      </c>
      <c r="E38" s="111"/>
      <c r="F38" s="33" t="s">
        <v>10</v>
      </c>
      <c r="G38" s="67">
        <f>H29</f>
        <v>42736</v>
      </c>
      <c r="H38" s="76" t="s">
        <v>50</v>
      </c>
      <c r="I38" s="114">
        <f>I37</f>
        <v>42786</v>
      </c>
      <c r="J38" s="115"/>
      <c r="K38" s="101"/>
      <c r="L38" s="102"/>
      <c r="M38" s="102"/>
      <c r="N38" s="102"/>
      <c r="O38" s="102"/>
      <c r="P38" s="102"/>
      <c r="Q38" s="102"/>
      <c r="R38" s="102"/>
    </row>
    <row r="39" spans="1:18" ht="11.25">
      <c r="A39" s="4"/>
      <c r="B39" s="20"/>
      <c r="C39" s="21"/>
      <c r="D39" s="21"/>
      <c r="E39" s="21"/>
      <c r="F39" s="21"/>
      <c r="G39" s="21"/>
      <c r="H39" s="21"/>
      <c r="I39" s="21"/>
      <c r="J39" s="22"/>
      <c r="K39" s="101"/>
      <c r="L39" s="102"/>
      <c r="M39" s="102"/>
      <c r="N39" s="102"/>
      <c r="O39" s="102"/>
      <c r="P39" s="102"/>
      <c r="Q39" s="102"/>
      <c r="R39" s="102"/>
    </row>
    <row r="40" spans="1:18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101"/>
      <c r="L40" s="102"/>
      <c r="M40" s="102"/>
      <c r="N40" s="102"/>
      <c r="O40" s="102"/>
      <c r="P40" s="102"/>
      <c r="Q40" s="102"/>
      <c r="R40" s="102"/>
    </row>
    <row r="41" spans="1:18" ht="11.25">
      <c r="A41" s="4"/>
      <c r="B41" s="23" t="s">
        <v>11</v>
      </c>
      <c r="C41" s="4"/>
      <c r="D41" s="4"/>
      <c r="E41" s="4"/>
      <c r="F41" s="4"/>
      <c r="G41" s="4"/>
      <c r="H41" s="4"/>
      <c r="I41" s="4"/>
      <c r="J41" s="4"/>
      <c r="K41" s="101"/>
      <c r="L41" s="102"/>
      <c r="M41" s="102"/>
      <c r="N41" s="102"/>
      <c r="O41" s="102"/>
      <c r="P41" s="102"/>
      <c r="Q41" s="102"/>
      <c r="R41" s="102"/>
    </row>
    <row r="42" spans="1:16" ht="15" customHeight="1">
      <c r="A42" s="4"/>
      <c r="C42" s="4"/>
      <c r="D42" s="4"/>
      <c r="E42" s="4"/>
      <c r="F42" s="4"/>
      <c r="G42" s="4"/>
      <c r="H42" s="4"/>
      <c r="I42" s="4"/>
      <c r="J42" s="4"/>
      <c r="K42" s="101"/>
      <c r="L42" s="102"/>
      <c r="M42" s="102"/>
      <c r="N42" s="102"/>
      <c r="O42" s="102"/>
      <c r="P42" s="102"/>
    </row>
    <row r="43" spans="1:16" ht="15" customHeight="1">
      <c r="A43" s="4"/>
      <c r="B43" s="95" t="s">
        <v>12</v>
      </c>
      <c r="C43" s="112" t="str">
        <f>E32</f>
        <v>Nome do prestador de serviço</v>
      </c>
      <c r="D43" s="113"/>
      <c r="E43" s="113"/>
      <c r="F43" s="113"/>
      <c r="G43" s="113"/>
      <c r="H43" s="113"/>
      <c r="I43" s="113"/>
      <c r="J43" s="113"/>
      <c r="K43" s="101"/>
      <c r="L43" s="102"/>
      <c r="M43" s="102"/>
      <c r="N43" s="102"/>
      <c r="O43" s="102"/>
      <c r="P43" s="102"/>
    </row>
    <row r="44" spans="1:16" ht="15" customHeight="1">
      <c r="A44" s="4"/>
      <c r="B44" s="95" t="s">
        <v>13</v>
      </c>
      <c r="C44" s="113"/>
      <c r="D44" s="113"/>
      <c r="E44" s="113"/>
      <c r="F44" s="113"/>
      <c r="G44" s="113"/>
      <c r="H44" s="113"/>
      <c r="I44" s="113"/>
      <c r="J44" s="113"/>
      <c r="K44" s="101"/>
      <c r="L44" s="102"/>
      <c r="M44" s="102"/>
      <c r="N44" s="102"/>
      <c r="O44" s="102"/>
      <c r="P44" s="102"/>
    </row>
    <row r="45" spans="1:16" ht="15" customHeight="1">
      <c r="A45" s="4"/>
      <c r="B45" s="95" t="s">
        <v>14</v>
      </c>
      <c r="C45" s="123">
        <f>F33</f>
        <v>0</v>
      </c>
      <c r="D45" s="123"/>
      <c r="E45" s="96" t="s">
        <v>52</v>
      </c>
      <c r="F45" s="3"/>
      <c r="G45" s="27"/>
      <c r="H45" s="27"/>
      <c r="I45" s="27"/>
      <c r="J45" s="27"/>
      <c r="K45" s="101"/>
      <c r="L45" s="102"/>
      <c r="M45" s="102"/>
      <c r="N45" s="102"/>
      <c r="O45" s="102"/>
      <c r="P45" s="102"/>
    </row>
    <row r="46" spans="1:16" ht="15" customHeight="1">
      <c r="A46" s="4"/>
      <c r="B46" s="95" t="s">
        <v>18</v>
      </c>
      <c r="C46" s="129"/>
      <c r="D46" s="129"/>
      <c r="E46" s="97" t="s">
        <v>26</v>
      </c>
      <c r="F46" s="3"/>
      <c r="G46" s="98" t="s">
        <v>27</v>
      </c>
      <c r="H46" s="130"/>
      <c r="I46" s="130"/>
      <c r="J46" s="3"/>
      <c r="K46" s="101"/>
      <c r="L46" s="102"/>
      <c r="M46" s="102"/>
      <c r="N46" s="102"/>
      <c r="O46" s="102"/>
      <c r="P46" s="102"/>
    </row>
    <row r="47" spans="1:16" ht="15" customHeight="1">
      <c r="A47" s="4"/>
      <c r="B47" s="96" t="s">
        <v>32</v>
      </c>
      <c r="C47" s="124"/>
      <c r="D47" s="113"/>
      <c r="E47" s="113"/>
      <c r="F47" s="4"/>
      <c r="G47" s="4"/>
      <c r="H47" s="4"/>
      <c r="I47" s="4"/>
      <c r="J47" s="4"/>
      <c r="K47" s="101"/>
      <c r="L47" s="102"/>
      <c r="M47" s="102"/>
      <c r="N47" s="102"/>
      <c r="O47" s="102"/>
      <c r="P47" s="102"/>
    </row>
    <row r="48" spans="1:1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3"/>
    </row>
    <row r="49" spans="1:1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3"/>
    </row>
    <row r="50" spans="1:11" ht="11.25">
      <c r="A50" s="4"/>
      <c r="B50" s="131" t="s">
        <v>63</v>
      </c>
      <c r="C50" s="132"/>
      <c r="D50" s="132"/>
      <c r="E50" s="132"/>
      <c r="F50" s="132"/>
      <c r="G50" s="132"/>
      <c r="H50" s="132"/>
      <c r="I50" s="132"/>
      <c r="J50" s="133"/>
      <c r="K50" s="3"/>
    </row>
    <row r="51" spans="1:11" ht="11.25">
      <c r="A51" s="4"/>
      <c r="B51" s="28"/>
      <c r="C51" s="16"/>
      <c r="D51" s="16"/>
      <c r="E51" s="16"/>
      <c r="F51" s="16"/>
      <c r="G51" s="29"/>
      <c r="H51" s="16"/>
      <c r="I51" s="16"/>
      <c r="J51" s="30"/>
      <c r="K51" s="3"/>
    </row>
    <row r="52" spans="1:11" ht="11.25" customHeight="1">
      <c r="A52" s="4"/>
      <c r="B52" s="120" t="s">
        <v>30</v>
      </c>
      <c r="C52" s="121"/>
      <c r="D52" s="121"/>
      <c r="E52" s="121"/>
      <c r="F52" s="121"/>
      <c r="G52" s="121"/>
      <c r="H52" s="121"/>
      <c r="I52" s="121"/>
      <c r="J52" s="122"/>
      <c r="K52" s="3"/>
    </row>
    <row r="53" spans="1:11" ht="11.25">
      <c r="A53" s="4"/>
      <c r="B53" s="120"/>
      <c r="C53" s="121"/>
      <c r="D53" s="121"/>
      <c r="E53" s="121"/>
      <c r="F53" s="121"/>
      <c r="G53" s="121"/>
      <c r="H53" s="121"/>
      <c r="I53" s="121"/>
      <c r="J53" s="122"/>
      <c r="K53" s="3"/>
    </row>
    <row r="54" spans="1:11" ht="11.25">
      <c r="A54" s="4"/>
      <c r="B54" s="120"/>
      <c r="C54" s="121"/>
      <c r="D54" s="121"/>
      <c r="E54" s="121"/>
      <c r="F54" s="121"/>
      <c r="G54" s="121"/>
      <c r="H54" s="121"/>
      <c r="I54" s="121"/>
      <c r="J54" s="122"/>
      <c r="K54" s="3"/>
    </row>
    <row r="55" spans="1:11" ht="11.25">
      <c r="A55" s="4"/>
      <c r="B55" s="71"/>
      <c r="C55" s="3"/>
      <c r="D55" s="3"/>
      <c r="E55" s="3"/>
      <c r="F55" s="3"/>
      <c r="G55" s="3"/>
      <c r="H55" s="3"/>
      <c r="I55" s="3"/>
      <c r="J55" s="72"/>
      <c r="K55" s="3"/>
    </row>
    <row r="56" spans="1:11" ht="11.25">
      <c r="A56" s="4"/>
      <c r="B56" s="71"/>
      <c r="C56" s="3"/>
      <c r="D56" s="3"/>
      <c r="E56" s="3"/>
      <c r="F56" s="3"/>
      <c r="G56" s="3"/>
      <c r="H56" s="3"/>
      <c r="I56" s="3"/>
      <c r="J56" s="72"/>
      <c r="K56" s="3"/>
    </row>
    <row r="57" spans="1:11" ht="11.25">
      <c r="A57" s="4"/>
      <c r="B57" s="71"/>
      <c r="C57" s="3"/>
      <c r="D57" s="3"/>
      <c r="E57" s="3"/>
      <c r="F57" s="3"/>
      <c r="G57" s="3"/>
      <c r="H57" s="3"/>
      <c r="I57" s="3"/>
      <c r="J57" s="72"/>
      <c r="K57" s="3"/>
    </row>
    <row r="58" spans="1:11" ht="11.25">
      <c r="A58" s="4"/>
      <c r="B58" s="71" t="s">
        <v>53</v>
      </c>
      <c r="C58" s="3"/>
      <c r="D58" s="3"/>
      <c r="E58" s="3"/>
      <c r="F58" s="3"/>
      <c r="G58" s="3"/>
      <c r="H58" s="3"/>
      <c r="I58" s="3"/>
      <c r="J58" s="72"/>
      <c r="K58" s="3"/>
    </row>
    <row r="59" spans="1:11" ht="11.25">
      <c r="A59" s="4"/>
      <c r="B59" s="71"/>
      <c r="C59" s="3"/>
      <c r="D59" s="3"/>
      <c r="E59" s="3"/>
      <c r="F59" s="3"/>
      <c r="G59" s="3"/>
      <c r="H59" s="3"/>
      <c r="I59" s="3"/>
      <c r="J59" s="72"/>
      <c r="K59" s="3"/>
    </row>
    <row r="60" spans="1:11" ht="11.25">
      <c r="A60" s="4"/>
      <c r="B60" s="71"/>
      <c r="C60" s="3"/>
      <c r="D60" s="3"/>
      <c r="E60" s="3"/>
      <c r="F60" s="3"/>
      <c r="G60" s="3"/>
      <c r="H60" s="3"/>
      <c r="I60" s="3"/>
      <c r="J60" s="72"/>
      <c r="K60" s="3"/>
    </row>
    <row r="61" spans="1:11" ht="11.25">
      <c r="A61" s="4"/>
      <c r="B61" s="71" t="s">
        <v>28</v>
      </c>
      <c r="C61" s="3"/>
      <c r="D61" s="3"/>
      <c r="E61" s="3"/>
      <c r="F61" s="3"/>
      <c r="G61" s="3"/>
      <c r="H61" s="3"/>
      <c r="I61" s="3"/>
      <c r="J61" s="72"/>
      <c r="K61" s="3"/>
    </row>
    <row r="62" spans="1:11" ht="11.25">
      <c r="A62" s="4"/>
      <c r="B62" s="71" t="s">
        <v>29</v>
      </c>
      <c r="C62" s="3"/>
      <c r="D62" s="3"/>
      <c r="E62" s="3"/>
      <c r="F62" s="3"/>
      <c r="G62" s="3"/>
      <c r="H62" s="3"/>
      <c r="I62" s="3"/>
      <c r="J62" s="72"/>
      <c r="K62" s="3"/>
    </row>
    <row r="63" spans="1:11" ht="11.25">
      <c r="A63" s="4"/>
      <c r="B63" s="71" t="s">
        <v>54</v>
      </c>
      <c r="C63" s="3"/>
      <c r="D63" s="3"/>
      <c r="E63" s="3"/>
      <c r="F63" s="3"/>
      <c r="G63" s="3"/>
      <c r="H63" s="3"/>
      <c r="I63" s="3"/>
      <c r="J63" s="72"/>
      <c r="K63" s="3"/>
    </row>
    <row r="64" spans="1:11" ht="11.25">
      <c r="A64" s="4"/>
      <c r="B64" s="73"/>
      <c r="C64" s="74"/>
      <c r="D64" s="74"/>
      <c r="E64" s="74"/>
      <c r="F64" s="74"/>
      <c r="G64" s="74"/>
      <c r="H64" s="74"/>
      <c r="I64" s="74"/>
      <c r="J64" s="75"/>
      <c r="K64" s="3"/>
    </row>
    <row r="65" spans="1:11" ht="11.25">
      <c r="A65" s="4"/>
      <c r="B65" s="4"/>
      <c r="C65" s="4"/>
      <c r="D65" s="4"/>
      <c r="E65" s="4"/>
      <c r="F65" s="4"/>
      <c r="G65" s="4"/>
      <c r="H65" s="4"/>
      <c r="I65" s="4"/>
      <c r="J65" s="4"/>
      <c r="K65" s="3"/>
    </row>
    <row r="66" spans="1:11" ht="11.25">
      <c r="A66" s="4"/>
      <c r="B66" s="4"/>
      <c r="C66" s="4"/>
      <c r="D66" s="4"/>
      <c r="E66" s="4"/>
      <c r="F66" s="4"/>
      <c r="G66" s="4"/>
      <c r="H66" s="4"/>
      <c r="I66" s="4"/>
      <c r="J66" s="4"/>
      <c r="K66" s="3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password="91A0" sheet="1" selectLockedCells="1"/>
  <mergeCells count="25">
    <mergeCell ref="B10:J10"/>
    <mergeCell ref="C46:D46"/>
    <mergeCell ref="H46:I46"/>
    <mergeCell ref="B9:J9"/>
    <mergeCell ref="B50:J50"/>
    <mergeCell ref="B8:J8"/>
    <mergeCell ref="B52:J54"/>
    <mergeCell ref="C45:D45"/>
    <mergeCell ref="C47:E47"/>
    <mergeCell ref="B12:J12"/>
    <mergeCell ref="C44:J44"/>
    <mergeCell ref="D14:E14"/>
    <mergeCell ref="H29:J29"/>
    <mergeCell ref="I37:J37"/>
    <mergeCell ref="E32:G32"/>
    <mergeCell ref="L6:M6"/>
    <mergeCell ref="L4:Q4"/>
    <mergeCell ref="D19:E19"/>
    <mergeCell ref="D37:E37"/>
    <mergeCell ref="D38:E38"/>
    <mergeCell ref="C43:J43"/>
    <mergeCell ref="I38:J38"/>
    <mergeCell ref="I34:J34"/>
    <mergeCell ref="F33:G33"/>
    <mergeCell ref="B7:J7"/>
  </mergeCells>
  <dataValidations count="2">
    <dataValidation allowBlank="1" showErrorMessage="1" promptTitle="Atenção!" prompt="Digite a Conta Corrente sem traços e pontos.&#10;Ex.: 19349-6&#10;Digite assim: 193496" sqref="H46">
      <formula1>0</formula1>
      <formula2>0</formula2>
    </dataValidation>
    <dataValidation operator="equal" allowBlank="1" showErrorMessage="1" promptTitle="Atenção!" prompt="Digite o CPF sem pontos e traços!&#10;Ex.: CPF: 009.890.678-11&#10;Digite assim: 00989067811&#10;" sqref="C45 F33">
      <formula1>0</formula1>
    </dataValidation>
  </dataValidations>
  <printOptions horizontalCentered="1"/>
  <pageMargins left="0.3937007874015748" right="0.3937007874015748" top="0.33" bottom="0.1968503937007874" header="0" footer="0"/>
  <pageSetup horizontalDpi="600" verticalDpi="600" orientation="portrait" paperSize="9" r:id="rId4"/>
  <ignoredErrors>
    <ignoredError sqref="D38 N37 J30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B3:M3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9.140625" style="48" customWidth="1"/>
    <col min="2" max="5" width="11.57421875" style="48" bestFit="1" customWidth="1"/>
    <col min="6" max="16384" width="9.140625" style="48" customWidth="1"/>
  </cols>
  <sheetData>
    <row r="3" spans="2:4" ht="11.25">
      <c r="B3" s="46" t="s">
        <v>7</v>
      </c>
      <c r="C3" s="59">
        <v>5531.31</v>
      </c>
      <c r="D3" s="47"/>
    </row>
    <row r="6" spans="2:5" ht="11.25">
      <c r="B6" s="134" t="s">
        <v>37</v>
      </c>
      <c r="C6" s="135"/>
      <c r="D6" s="135"/>
      <c r="E6" s="136"/>
    </row>
    <row r="7" spans="2:5" ht="11.25">
      <c r="B7" s="54" t="s">
        <v>38</v>
      </c>
      <c r="C7" s="36">
        <f>F18</f>
        <v>1903.98</v>
      </c>
      <c r="D7" s="37">
        <v>0</v>
      </c>
      <c r="E7" s="36">
        <v>0</v>
      </c>
    </row>
    <row r="8" spans="2:5" ht="11.25">
      <c r="B8" s="55" t="s">
        <v>39</v>
      </c>
      <c r="C8" s="38">
        <f>IF(BC-$C$7&gt;H18,H18,BC-$C$7)</f>
        <v>-1903.98</v>
      </c>
      <c r="D8" s="39">
        <v>0.075</v>
      </c>
      <c r="E8" s="38">
        <f>(C8*D8)</f>
        <v>-142.7985</v>
      </c>
    </row>
    <row r="9" spans="2:5" ht="11.25">
      <c r="B9" s="55" t="s">
        <v>40</v>
      </c>
      <c r="C9" s="38">
        <f>IF(BC-$C$7-$C$8&gt;H19,H19,BC-$C$7-$C$8)</f>
        <v>0</v>
      </c>
      <c r="D9" s="39">
        <v>0.15</v>
      </c>
      <c r="E9" s="38">
        <f>(C9*D9)</f>
        <v>0</v>
      </c>
    </row>
    <row r="10" spans="2:5" ht="11.25">
      <c r="B10" s="55" t="s">
        <v>41</v>
      </c>
      <c r="C10" s="38">
        <f>IF(BC-$C$7-$C$8-$C$9&gt;H20,H20,BC-$C$7-$C$8-$C$9)</f>
        <v>0</v>
      </c>
      <c r="D10" s="39">
        <v>0.225</v>
      </c>
      <c r="E10" s="38">
        <f>(C10*D10)</f>
        <v>0</v>
      </c>
    </row>
    <row r="11" spans="2:13" ht="11.25">
      <c r="B11" s="56" t="s">
        <v>42</v>
      </c>
      <c r="C11" s="40">
        <f>IF(BC&gt;F21,BC-C10-C9-C8-C7,0)</f>
        <v>0</v>
      </c>
      <c r="D11" s="41">
        <v>0.275</v>
      </c>
      <c r="E11" s="40">
        <f>(C11*D11)</f>
        <v>0</v>
      </c>
      <c r="K11" s="81"/>
      <c r="M11" s="82"/>
    </row>
    <row r="12" spans="2:7" ht="11.25">
      <c r="B12" s="56" t="s">
        <v>43</v>
      </c>
      <c r="C12" s="44">
        <f>SUM(C7:C11)</f>
        <v>0</v>
      </c>
      <c r="D12" s="45"/>
      <c r="E12" s="57">
        <f>SUM(E7:E11)</f>
        <v>-142.7985</v>
      </c>
      <c r="G12" s="83"/>
    </row>
    <row r="15" ht="11.25">
      <c r="B15" s="49" t="s">
        <v>69</v>
      </c>
    </row>
    <row r="16" ht="11.25">
      <c r="B16" s="50"/>
    </row>
    <row r="17" spans="2:4" ht="33.75">
      <c r="B17" s="58" t="s">
        <v>44</v>
      </c>
      <c r="C17" s="58" t="s">
        <v>45</v>
      </c>
      <c r="D17" s="58" t="s">
        <v>46</v>
      </c>
    </row>
    <row r="18" spans="2:8" ht="11.25">
      <c r="B18" s="51" t="s">
        <v>68</v>
      </c>
      <c r="C18" s="52" t="s">
        <v>35</v>
      </c>
      <c r="D18" s="52" t="s">
        <v>35</v>
      </c>
      <c r="F18" s="48">
        <v>1903.98</v>
      </c>
      <c r="H18" s="48">
        <f>F19-F18</f>
        <v>922.6700000000001</v>
      </c>
    </row>
    <row r="19" spans="2:8" ht="22.5">
      <c r="B19" s="51" t="s">
        <v>64</v>
      </c>
      <c r="C19" s="52">
        <v>7.5</v>
      </c>
      <c r="D19" s="52">
        <v>142.8</v>
      </c>
      <c r="F19" s="104">
        <v>2826.65</v>
      </c>
      <c r="H19" s="48">
        <f>F20-F19</f>
        <v>924.4000000000001</v>
      </c>
    </row>
    <row r="20" spans="2:8" ht="22.5">
      <c r="B20" s="51" t="s">
        <v>65</v>
      </c>
      <c r="C20" s="52">
        <v>15</v>
      </c>
      <c r="D20" s="52">
        <v>354.8</v>
      </c>
      <c r="F20" s="48">
        <v>3751.05</v>
      </c>
      <c r="H20" s="48">
        <f>F21-F20</f>
        <v>913.6300000000001</v>
      </c>
    </row>
    <row r="21" spans="2:6" ht="22.5">
      <c r="B21" s="51" t="s">
        <v>66</v>
      </c>
      <c r="C21" s="52">
        <v>22.5</v>
      </c>
      <c r="D21" s="52">
        <v>636.13</v>
      </c>
      <c r="F21" s="48">
        <v>4664.68</v>
      </c>
    </row>
    <row r="22" spans="2:4" ht="22.5">
      <c r="B22" s="51" t="s">
        <v>67</v>
      </c>
      <c r="C22" s="52">
        <v>27.5</v>
      </c>
      <c r="D22" s="52">
        <v>869.36</v>
      </c>
    </row>
    <row r="23" ht="11.25">
      <c r="B23" s="53"/>
    </row>
    <row r="24" spans="2:4" ht="11.25">
      <c r="B24" s="49" t="s">
        <v>58</v>
      </c>
      <c r="D24" s="53">
        <v>189.59</v>
      </c>
    </row>
    <row r="31" spans="6:7" ht="11.25">
      <c r="F31" s="84"/>
      <c r="G31" s="84"/>
    </row>
    <row r="32" spans="6:7" ht="11.25">
      <c r="F32" s="84"/>
      <c r="G32" s="84"/>
    </row>
    <row r="33" spans="6:7" ht="11.25">
      <c r="F33" s="84"/>
      <c r="G33" s="84"/>
    </row>
    <row r="34" spans="6:7" ht="11.25">
      <c r="F34" s="84"/>
      <c r="G34" s="84"/>
    </row>
    <row r="35" spans="6:7" ht="11.25">
      <c r="F35" s="84"/>
      <c r="G35" s="84"/>
    </row>
  </sheetData>
  <sheetProtection/>
  <mergeCells count="1">
    <mergeCell ref="B6:E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A11"/>
  <sheetViews>
    <sheetView zoomScalePageLayoutView="0" workbookViewId="0" topLeftCell="A1">
      <selection activeCell="J17" sqref="F17:J27"/>
    </sheetView>
  </sheetViews>
  <sheetFormatPr defaultColWidth="9.140625" defaultRowHeight="12.75"/>
  <cols>
    <col min="1" max="16384" width="9.140625" style="2" customWidth="1"/>
  </cols>
  <sheetData>
    <row r="1" ht="12.75">
      <c r="A1" s="1" t="s">
        <v>15</v>
      </c>
    </row>
    <row r="2" ht="12.75">
      <c r="A2" s="1" t="s">
        <v>16</v>
      </c>
    </row>
    <row r="3" ht="12.75">
      <c r="A3" s="1" t="s">
        <v>34</v>
      </c>
    </row>
    <row r="4" ht="12.75">
      <c r="A4" s="1" t="s">
        <v>17</v>
      </c>
    </row>
    <row r="5" ht="12.75">
      <c r="A5" s="1" t="s">
        <v>19</v>
      </c>
    </row>
    <row r="6" ht="12.75">
      <c r="A6" s="1" t="s">
        <v>20</v>
      </c>
    </row>
    <row r="7" ht="12.75">
      <c r="A7" s="1" t="s">
        <v>21</v>
      </c>
    </row>
    <row r="8" ht="12.75">
      <c r="A8" s="1" t="s">
        <v>22</v>
      </c>
    </row>
    <row r="9" ht="12.75">
      <c r="A9" s="1" t="s">
        <v>23</v>
      </c>
    </row>
    <row r="10" ht="12.75">
      <c r="A10" s="1" t="s">
        <v>24</v>
      </c>
    </row>
    <row r="11" ht="12.75">
      <c r="A11" s="1" t="s">
        <v>25</v>
      </c>
    </row>
  </sheetData>
  <sheetProtection/>
  <dataValidations count="1">
    <dataValidation type="list" operator="equal" allowBlank="1" sqref="F30">
      <formula1>"001 - Banco do Brasil ,104 - Caixa Econômica Federal ,041 - Banrisul ,237 - Banco Bradesco ,341 - Banco Itaú ,409 - Unibanco ,399 - HSBC ,356 - Banco ABN AMRO Real ,151 - Banco Nossa Caixa ,008 - Banco Santander Banespa ,033 - Banco Santander Banespa ,748"</formula1>
    </dataValidation>
  </dataValidations>
  <printOptions/>
  <pageMargins left="0.5118055555555556" right="0.5118055555555556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Lizaine</dc:creator>
  <cp:keywords/>
  <dc:description/>
  <cp:lastModifiedBy>MARLON RUBIANO SILVEIRA RIBEIRO</cp:lastModifiedBy>
  <cp:lastPrinted>2014-04-02T17:51:03Z</cp:lastPrinted>
  <dcterms:created xsi:type="dcterms:W3CDTF">2003-05-07T21:51:43Z</dcterms:created>
  <dcterms:modified xsi:type="dcterms:W3CDTF">2017-10-30T12:08:20Z</dcterms:modified>
  <cp:category/>
  <cp:version/>
  <cp:contentType/>
  <cp:contentStatus/>
</cp:coreProperties>
</file>