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Daniela\Downloads\"/>
    </mc:Choice>
  </mc:AlternateContent>
  <xr:revisionPtr revIDLastSave="0" documentId="8_{3C6BFF97-833C-4D60-9AFA-C4A6414BFB61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Capa" sheetId="1" r:id="rId1"/>
    <sheet name="Objetivos" sheetId="2" r:id="rId2"/>
    <sheet name="Equações" sheetId="3" r:id="rId3"/>
    <sheet name="Filtração" sheetId="4" r:id="rId4"/>
    <sheet name="Literatura" sheetId="5" r:id="rId5"/>
    <sheet name="Conclusão" sheetId="6" r:id="rId6"/>
    <sheet name="Referências" sheetId="7" r:id="rId7"/>
    <sheet name=" Carta da Equipe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2" roundtripDataSignature="AMtx7mjEd8iPeuJCYgWhw56y7SGZcrB0qQ=="/>
    </ext>
  </extLst>
</workbook>
</file>

<file path=xl/calcChain.xml><?xml version="1.0" encoding="utf-8"?>
<calcChain xmlns="http://schemas.openxmlformats.org/spreadsheetml/2006/main">
  <c r="D5" i="5" l="1"/>
  <c r="J39" i="4"/>
  <c r="H39" i="4"/>
  <c r="J38" i="4"/>
  <c r="H38" i="4"/>
  <c r="J37" i="4"/>
  <c r="H37" i="4"/>
  <c r="J36" i="4"/>
  <c r="H36" i="4"/>
  <c r="J35" i="4"/>
  <c r="H35" i="4"/>
  <c r="J34" i="4"/>
  <c r="H34" i="4"/>
  <c r="J33" i="4"/>
  <c r="H33" i="4"/>
  <c r="J32" i="4"/>
  <c r="H32" i="4"/>
  <c r="J31" i="4"/>
  <c r="H31" i="4"/>
  <c r="J30" i="4"/>
  <c r="H30" i="4"/>
  <c r="J29" i="4"/>
  <c r="H29" i="4"/>
  <c r="J28" i="4"/>
  <c r="H28" i="4"/>
  <c r="J27" i="4"/>
  <c r="H27" i="4"/>
  <c r="J26" i="4"/>
  <c r="H26" i="4"/>
  <c r="H25" i="4"/>
  <c r="J25" i="4" s="1"/>
  <c r="J24" i="4"/>
  <c r="H24" i="4"/>
  <c r="H23" i="4"/>
  <c r="J23" i="4" s="1"/>
  <c r="H22" i="4"/>
  <c r="J22" i="4" s="1"/>
  <c r="J21" i="4"/>
  <c r="H21" i="4"/>
  <c r="H20" i="4"/>
  <c r="J20" i="4" s="1"/>
  <c r="J19" i="4"/>
  <c r="H19" i="4"/>
  <c r="H18" i="4"/>
  <c r="J18" i="4" s="1"/>
  <c r="J17" i="4"/>
  <c r="H17" i="4"/>
  <c r="H16" i="4"/>
  <c r="J16" i="4" s="1"/>
  <c r="J15" i="4"/>
  <c r="H15" i="4"/>
  <c r="H14" i="4"/>
  <c r="J14" i="4" s="1"/>
  <c r="C9" i="4"/>
  <c r="C8" i="4"/>
  <c r="J7" i="4"/>
  <c r="I7" i="4"/>
  <c r="H7" i="4"/>
  <c r="K7" i="4" s="1"/>
  <c r="L7" i="4" s="1"/>
  <c r="G7" i="4"/>
  <c r="C7" i="4"/>
  <c r="C10" i="4" s="1"/>
  <c r="J6" i="4"/>
  <c r="I6" i="4"/>
  <c r="H6" i="4"/>
  <c r="K6" i="4" s="1"/>
  <c r="L6" i="4" s="1"/>
  <c r="G6" i="4"/>
  <c r="J5" i="4"/>
  <c r="I5" i="4"/>
  <c r="H5" i="4"/>
  <c r="G5" i="4"/>
  <c r="K5" i="4" s="1"/>
  <c r="L5" i="4" s="1"/>
  <c r="M5" i="4" l="1"/>
  <c r="M6" i="4"/>
  <c r="Q22" i="4"/>
  <c r="B5" i="5" s="1"/>
  <c r="M7" i="4"/>
  <c r="N5" i="4" l="1"/>
  <c r="Q25" i="4" s="1"/>
  <c r="C5" i="5" s="1"/>
  <c r="O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2" authorId="0" shapeId="0" xr:uid="{00000000-0006-0000-0400-000001000000}">
      <text>
        <r>
          <rPr>
            <sz val="11"/>
            <color theme="1"/>
            <rFont val="Calibri"/>
            <family val="2"/>
            <scheme val="minor"/>
          </rPr>
          <t>As medições foram realizadas num intervalo de 200 mL. 
Filtro utilizando apenas uma placa.
A pressão foi mantida constante a 
As dimensões da área de filtração da placa do filtro prensa eram 11,94 x 12,94cm.
======</t>
        </r>
      </text>
    </comment>
    <comment ref="H2" authorId="0" shapeId="0" xr:uid="{00000000-0006-0000-0400-000002000000}">
      <text>
        <r>
          <rPr>
            <sz val="11"/>
            <color theme="1"/>
            <rFont val="Calibri"/>
            <family val="2"/>
            <scheme val="minor"/>
          </rPr>
          <t>Área de filtração 1,19x10-² (m²).
Através de um ensaio num filtro a vácuo de bancada, foram estimadas a área de filtração num filtro prensa.
Foi utilizado 1 L de suspensão aquosa de carbonato de cálcio (CaCo3) na concentração de 20g/L.
======</t>
        </r>
      </text>
    </comment>
    <comment ref="K2" authorId="0" shapeId="0" xr:uid="{00000000-0006-0000-0400-000003000000}">
      <text>
        <r>
          <rPr>
            <sz val="11"/>
            <color theme="1"/>
            <rFont val="Calibri"/>
            <family val="2"/>
            <scheme val="minor"/>
          </rPr>
          <t>Área de filtragem de (19,63x10^-4)m
Filtração de rejeitos minerais
======</t>
        </r>
      </text>
    </comment>
    <comment ref="N2" authorId="0" shapeId="0" xr:uid="{00000000-0006-0000-0400-000004000000}">
      <text>
        <r>
          <rPr>
            <sz val="11"/>
            <color theme="1"/>
            <rFont val="Calibri"/>
            <family val="2"/>
            <scheme val="minor"/>
          </rPr>
          <t>Área de filtragem de 0,0465 m
Filtração de Carbonato de Cálcio
======</t>
        </r>
      </text>
    </comment>
    <comment ref="Q2" authorId="0" shapeId="0" xr:uid="{00000000-0006-0000-0400-000005000000}">
      <text>
        <r>
          <rPr>
            <sz val="11"/>
            <color theme="1"/>
            <rFont val="Calibri"/>
            <family val="2"/>
            <scheme val="minor"/>
          </rPr>
          <t>Filtração de Carbonato de Cálcio
======</t>
        </r>
      </text>
    </comment>
    <comment ref="S8" authorId="0" shapeId="0" xr:uid="{00000000-0006-0000-0400-000006000000}">
      <text>
        <r>
          <rPr>
            <sz val="11"/>
            <color theme="1"/>
            <rFont val="Calibri"/>
            <family val="2"/>
            <scheme val="minor"/>
          </rPr>
          <t>Resultados os quais podem ser comparados com os obtidos por BORGES et al, (2014), FREITAS, (2022) e ARAÚJO, (2010) os quais obtiveram resistividade média da torta 3,99E7 (m/kg) e  resistividade média do meio filtrante igual a 3,89E11 (m-1). Dessa forma, obteve-se semelhança aos resultados da literatura
======</t>
        </r>
      </text>
    </comment>
  </commentList>
</comments>
</file>

<file path=xl/sharedStrings.xml><?xml version="1.0" encoding="utf-8"?>
<sst xmlns="http://schemas.openxmlformats.org/spreadsheetml/2006/main" count="130" uniqueCount="92">
  <si>
    <t>Equipe Paládio</t>
  </si>
  <si>
    <t>Integrantes: Daniela, Matheus, Nicolas e Paula.</t>
  </si>
  <si>
    <t>Prática 9: Filtro prensa</t>
  </si>
  <si>
    <t>Disciplina:Laboratório de Sistemas Particulados</t>
  </si>
  <si>
    <t>Docentes: André Ricardo Felkl e Gabriela Silveira da Rosa.</t>
  </si>
  <si>
    <t>Concentração</t>
  </si>
  <si>
    <t>Coeficiente Linear</t>
  </si>
  <si>
    <t>Coeficiente angular</t>
  </si>
  <si>
    <t xml:space="preserve">Análise da suspensão </t>
  </si>
  <si>
    <t>Dados</t>
  </si>
  <si>
    <t>Solução mãe (CaCo3)</t>
  </si>
  <si>
    <t>m cadinho (kg)</t>
  </si>
  <si>
    <t>m cadinho + amostra (kg)</t>
  </si>
  <si>
    <t>m cad + amostra seca (kg)</t>
  </si>
  <si>
    <t>m sólido (kg)</t>
  </si>
  <si>
    <t>m amostra úmida (kg)</t>
  </si>
  <si>
    <t>m líquido (kg)</t>
  </si>
  <si>
    <t>S (kg sólido/ kg líquido)</t>
  </si>
  <si>
    <t>S médio</t>
  </si>
  <si>
    <t>Desv</t>
  </si>
  <si>
    <t xml:space="preserve"> ρ Água (kg/m³)</t>
  </si>
  <si>
    <t>μ Água (kg/m*s)</t>
  </si>
  <si>
    <t>L (m)</t>
  </si>
  <si>
    <t>r1 (m)</t>
  </si>
  <si>
    <t>r2 (m)</t>
  </si>
  <si>
    <t>A (m²)</t>
  </si>
  <si>
    <t>ΔP (Pa)</t>
  </si>
  <si>
    <t>Coleta do filtrado</t>
  </si>
  <si>
    <t>Curva de filtração</t>
  </si>
  <si>
    <t>t(s)</t>
  </si>
  <si>
    <t>V (m³)</t>
  </si>
  <si>
    <t>t/V (s/m³)</t>
  </si>
  <si>
    <t>Coeficiente Angular</t>
  </si>
  <si>
    <t>Resistividade do meio filtrante</t>
  </si>
  <si>
    <t>Rm (m^-1)</t>
  </si>
  <si>
    <t>Resistividade da torta</t>
  </si>
  <si>
    <t>α (m/kg)</t>
  </si>
  <si>
    <t>Dados Experimentais</t>
  </si>
  <si>
    <t>(BORGES)</t>
  </si>
  <si>
    <r>
      <rPr>
        <b/>
        <sz val="11"/>
        <color rgb="FFFFFFFF"/>
        <rFont val="Calibri"/>
        <family val="2"/>
      </rPr>
      <t xml:space="preserve">(NUNES </t>
    </r>
    <r>
      <rPr>
        <b/>
        <i/>
        <sz val="11"/>
        <color rgb="FFFFFFFF"/>
        <rFont val="Calibri"/>
        <family val="2"/>
      </rPr>
      <t>et al</t>
    </r>
    <r>
      <rPr>
        <b/>
        <sz val="11"/>
        <color rgb="FFFFFFFF"/>
        <rFont val="Calibri"/>
        <family val="2"/>
      </rPr>
      <t>, 2019)</t>
    </r>
  </si>
  <si>
    <t>(MOREIRA, 2019)</t>
  </si>
  <si>
    <t>(FREITAS, 2022)</t>
  </si>
  <si>
    <t>(ARAÚJO, 2010)</t>
  </si>
  <si>
    <t xml:space="preserve">Diferença de Pressão </t>
  </si>
  <si>
    <t>Perfil Gráfico</t>
  </si>
  <si>
    <t>Gráfico Experimental</t>
  </si>
  <si>
    <t>BORGES</t>
  </si>
  <si>
    <r>
      <rPr>
        <b/>
        <sz val="11"/>
        <color theme="1"/>
        <rFont val="Calibri"/>
        <family val="2"/>
      </rPr>
      <t xml:space="preserve">(NUNES </t>
    </r>
    <r>
      <rPr>
        <b/>
        <i/>
        <sz val="11"/>
        <color theme="1"/>
        <rFont val="Calibri"/>
        <family val="2"/>
      </rPr>
      <t>et al</t>
    </r>
    <r>
      <rPr>
        <b/>
        <sz val="11"/>
        <color theme="1"/>
        <rFont val="Calibri"/>
        <family val="2"/>
      </rPr>
      <t>, 2019)</t>
    </r>
  </si>
  <si>
    <t>CREMASCO</t>
  </si>
  <si>
    <t>Referências</t>
  </si>
  <si>
    <t>CARTA DA EQUIPE</t>
  </si>
  <si>
    <t>Nome da equipe</t>
  </si>
  <si>
    <t>Líder da equipe</t>
  </si>
  <si>
    <t>Horários dos encontros</t>
  </si>
  <si>
    <t>Objetivos</t>
  </si>
  <si>
    <t>Expectativa</t>
  </si>
  <si>
    <t>Paládio</t>
  </si>
  <si>
    <t>Matheus</t>
  </si>
  <si>
    <t>Segunda-feira: 16h.</t>
  </si>
  <si>
    <t>1. Entregar  as atividades dentro do prazo determinado;</t>
  </si>
  <si>
    <t>1. Sem divergências no grupo;</t>
  </si>
  <si>
    <t>Quinta-feira: 13h30.</t>
  </si>
  <si>
    <t>2. Associar a teoria estudada com as práticas realizadas;</t>
  </si>
  <si>
    <t>2. Adquirir o conhecimento oferecido pelas práticas da disciplina.</t>
  </si>
  <si>
    <t>Sábado: 13h30.</t>
  </si>
  <si>
    <t>3. Bom convívio com a equipe.</t>
  </si>
  <si>
    <t>Domingo: 13h30.</t>
  </si>
  <si>
    <t>Regras dos encontros da equipe</t>
  </si>
  <si>
    <t>Membro</t>
  </si>
  <si>
    <t>Atribuições de trabalho</t>
  </si>
  <si>
    <t>Pontos fortes</t>
  </si>
  <si>
    <t>Pontos fracos</t>
  </si>
  <si>
    <t>Resolução de conflitos</t>
  </si>
  <si>
    <t>1. Assiduidade de todos os membros;</t>
  </si>
  <si>
    <t>Daniela</t>
  </si>
  <si>
    <t xml:space="preserve">Analise de dados </t>
  </si>
  <si>
    <t>Organizada, determinada, não desisto tão fácil</t>
  </si>
  <si>
    <t>Ansiedade, Nervosismo, medo de errar</t>
  </si>
  <si>
    <t>1. Diálogo para resolver a situação;</t>
  </si>
  <si>
    <t>2. Colaboração e comunicação entre os membros;</t>
  </si>
  <si>
    <t>Leitura de nível e pesagem</t>
  </si>
  <si>
    <t>Determinação e persistência.</t>
  </si>
  <si>
    <t>Distração</t>
  </si>
  <si>
    <t>2. Em caso de persistência de falta de comprometimento com o grupo, será informado para o professor responsável.</t>
  </si>
  <si>
    <t>3. Avisos com antecedência em caso de não comparecer no encontro.</t>
  </si>
  <si>
    <t>Nicolas</t>
  </si>
  <si>
    <t>Conhecimento em TI</t>
  </si>
  <si>
    <t>Me sobrecarregou</t>
  </si>
  <si>
    <t>Paula</t>
  </si>
  <si>
    <t xml:space="preserve">Registro do cronômetro </t>
  </si>
  <si>
    <t>Organização</t>
  </si>
  <si>
    <t>Ansiedade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</si>
</sst>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4">
    <font>
      <sz val="11"/>
      <color theme="1"/>
      <name val="Calibri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rgb="FFFFFFFF"/>
      <name val="Arial"/>
      <family val="2"/>
    </font>
    <font>
      <sz val="1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202124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202124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  <scheme val="minor"/>
    </font>
    <font>
      <b/>
      <sz val="11"/>
      <color rgb="FF000000"/>
      <name val="Docs-Calibri"/>
    </font>
    <font>
      <sz val="14"/>
      <color theme="0"/>
      <name val="Calibri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Calibri"/>
      <family val="2"/>
    </font>
    <font>
      <b/>
      <i/>
      <sz val="11"/>
      <color rgb="FFFFFFFF"/>
      <name val="Calibri"/>
      <family val="2"/>
    </font>
    <font>
      <b/>
      <i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theme="0"/>
        <bgColor theme="0"/>
      </patternFill>
    </fill>
    <fill>
      <patternFill patternType="solid">
        <fgColor rgb="FF3D85C6"/>
        <bgColor rgb="FF3D85C6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theme="4"/>
      </patternFill>
    </fill>
    <fill>
      <patternFill patternType="solid">
        <fgColor rgb="FF0B5394"/>
        <bgColor rgb="FF0B539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5" borderId="1" xfId="0" applyFont="1" applyFill="1" applyBorder="1"/>
    <xf numFmtId="0" fontId="1" fillId="5" borderId="4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5" borderId="2" xfId="0" applyFont="1" applyFill="1" applyBorder="1"/>
    <xf numFmtId="0" fontId="1" fillId="0" borderId="11" xfId="0" applyFont="1" applyBorder="1"/>
    <xf numFmtId="0" fontId="1" fillId="5" borderId="12" xfId="0" applyFont="1" applyFill="1" applyBorder="1"/>
    <xf numFmtId="0" fontId="1" fillId="5" borderId="13" xfId="0" applyFont="1" applyFill="1" applyBorder="1"/>
    <xf numFmtId="0" fontId="1" fillId="0" borderId="14" xfId="0" applyFont="1" applyBorder="1"/>
    <xf numFmtId="0" fontId="1" fillId="0" borderId="0" xfId="0" applyFont="1"/>
    <xf numFmtId="0" fontId="1" fillId="0" borderId="15" xfId="0" applyFont="1" applyBorder="1"/>
    <xf numFmtId="0" fontId="1" fillId="5" borderId="16" xfId="0" applyFont="1" applyFill="1" applyBorder="1"/>
    <xf numFmtId="0" fontId="1" fillId="5" borderId="17" xfId="0" applyFont="1" applyFill="1" applyBorder="1"/>
    <xf numFmtId="0" fontId="1" fillId="5" borderId="18" xfId="0" applyFont="1" applyFill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5" borderId="22" xfId="0" applyFont="1" applyFill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164" fontId="1" fillId="2" borderId="1" xfId="0" applyNumberFormat="1" applyFont="1" applyFill="1" applyBorder="1"/>
    <xf numFmtId="0" fontId="1" fillId="3" borderId="4" xfId="0" applyFont="1" applyFill="1" applyBorder="1"/>
    <xf numFmtId="164" fontId="1" fillId="3" borderId="1" xfId="0" applyNumberFormat="1" applyFont="1" applyFill="1" applyBorder="1"/>
    <xf numFmtId="0" fontId="7" fillId="3" borderId="1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22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" fillId="3" borderId="2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11" fontId="1" fillId="3" borderId="27" xfId="0" applyNumberFormat="1" applyFont="1" applyFill="1" applyBorder="1" applyAlignment="1">
      <alignment horizontal="center" vertical="center"/>
    </xf>
    <xf numFmtId="11" fontId="1" fillId="3" borderId="27" xfId="0" applyNumberFormat="1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164" fontId="7" fillId="3" borderId="4" xfId="0" applyNumberFormat="1" applyFont="1" applyFill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12" fillId="6" borderId="27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7" fillId="3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11" xfId="0" applyFont="1" applyFill="1" applyBorder="1" applyAlignment="1">
      <alignment vertical="center"/>
    </xf>
    <xf numFmtId="0" fontId="10" fillId="3" borderId="0" xfId="0" applyFont="1" applyFill="1"/>
    <xf numFmtId="0" fontId="7" fillId="3" borderId="23" xfId="0" applyFont="1" applyFill="1" applyBorder="1" applyAlignment="1">
      <alignment vertical="center"/>
    </xf>
    <xf numFmtId="0" fontId="7" fillId="3" borderId="25" xfId="0" applyFont="1" applyFill="1" applyBorder="1" applyAlignment="1">
      <alignment vertical="center"/>
    </xf>
    <xf numFmtId="164" fontId="14" fillId="3" borderId="0" xfId="0" applyNumberFormat="1" applyFont="1" applyFill="1"/>
    <xf numFmtId="164" fontId="14" fillId="0" borderId="0" xfId="0" applyNumberFormat="1" applyFont="1"/>
    <xf numFmtId="0" fontId="9" fillId="0" borderId="27" xfId="0" applyFont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 vertical="center" wrapText="1"/>
    </xf>
    <xf numFmtId="11" fontId="10" fillId="0" borderId="27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11" fontId="10" fillId="0" borderId="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7" fillId="5" borderId="1" xfId="0" applyFont="1" applyFill="1" applyBorder="1"/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3" fillId="7" borderId="27" xfId="0" applyFont="1" applyFill="1" applyBorder="1" applyAlignment="1">
      <alignment horizontal="center"/>
    </xf>
    <xf numFmtId="0" fontId="20" fillId="5" borderId="2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wrapText="1"/>
    </xf>
    <xf numFmtId="0" fontId="4" fillId="0" borderId="3" xfId="0" applyFont="1" applyBorder="1"/>
    <xf numFmtId="0" fontId="5" fillId="3" borderId="2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  <xf numFmtId="0" fontId="1" fillId="3" borderId="30" xfId="0" applyFont="1" applyFill="1" applyBorder="1" applyAlignment="1">
      <alignment horizontal="center"/>
    </xf>
    <xf numFmtId="0" fontId="4" fillId="0" borderId="31" xfId="0" applyFont="1" applyBorder="1"/>
    <xf numFmtId="0" fontId="1" fillId="3" borderId="8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4" fillId="0" borderId="28" xfId="0" applyFont="1" applyBorder="1"/>
    <xf numFmtId="0" fontId="4" fillId="0" borderId="29" xfId="0" applyFont="1" applyBorder="1"/>
    <xf numFmtId="11" fontId="1" fillId="3" borderId="26" xfId="0" applyNumberFormat="1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0" fillId="0" borderId="0" xfId="0"/>
    <xf numFmtId="0" fontId="6" fillId="3" borderId="8" xfId="0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4" fillId="0" borderId="32" xfId="0" applyFont="1" applyBorder="1"/>
    <xf numFmtId="0" fontId="4" fillId="0" borderId="33" xfId="0" applyFont="1" applyBorder="1"/>
    <xf numFmtId="0" fontId="4" fillId="0" borderId="15" xfId="0" applyFont="1" applyBorder="1"/>
    <xf numFmtId="0" fontId="4" fillId="0" borderId="34" xfId="0" applyFont="1" applyBorder="1"/>
    <xf numFmtId="0" fontId="4" fillId="0" borderId="20" xfId="0" applyFont="1" applyBorder="1"/>
    <xf numFmtId="0" fontId="4" fillId="0" borderId="21" xfId="0" applyFont="1" applyBorder="1"/>
    <xf numFmtId="0" fontId="10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3" fillId="7" borderId="8" xfId="0" applyFont="1" applyFill="1" applyBorder="1" applyAlignment="1">
      <alignment horizontal="center"/>
    </xf>
    <xf numFmtId="0" fontId="18" fillId="7" borderId="30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Filtra&#231;&#227;o!A1"/><Relationship Id="rId7" Type="http://schemas.openxmlformats.org/officeDocument/2006/relationships/hyperlink" Target="#' Carta da Equipe'!A1"/><Relationship Id="rId2" Type="http://schemas.openxmlformats.org/officeDocument/2006/relationships/hyperlink" Target="#Equa&#231;&#245;es!A1"/><Relationship Id="rId1" Type="http://schemas.openxmlformats.org/officeDocument/2006/relationships/hyperlink" Target="#Objetivos!A1"/><Relationship Id="rId6" Type="http://schemas.openxmlformats.org/officeDocument/2006/relationships/hyperlink" Target="#Refer&#234;ncias!A1"/><Relationship Id="rId5" Type="http://schemas.openxmlformats.org/officeDocument/2006/relationships/hyperlink" Target="#Conclus&#227;o!A1"/><Relationship Id="rId10" Type="http://schemas.openxmlformats.org/officeDocument/2006/relationships/image" Target="../media/image2.png"/><Relationship Id="rId4" Type="http://schemas.openxmlformats.org/officeDocument/2006/relationships/hyperlink" Target="#Literatura!A1"/><Relationship Id="rId9" Type="http://schemas.openxmlformats.org/officeDocument/2006/relationships/hyperlink" Target="#Capa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Capa!A1"/><Relationship Id="rId13" Type="http://schemas.openxmlformats.org/officeDocument/2006/relationships/image" Target="../media/image6.jpg"/><Relationship Id="rId3" Type="http://schemas.openxmlformats.org/officeDocument/2006/relationships/hyperlink" Target="#Filtra&#231;&#227;o!A1"/><Relationship Id="rId7" Type="http://schemas.openxmlformats.org/officeDocument/2006/relationships/hyperlink" Target="#' Carta da Equipe'!A1"/><Relationship Id="rId12" Type="http://schemas.openxmlformats.org/officeDocument/2006/relationships/image" Target="../media/image5.jpg"/><Relationship Id="rId2" Type="http://schemas.openxmlformats.org/officeDocument/2006/relationships/hyperlink" Target="#Equa&#231;&#245;es!A1"/><Relationship Id="rId1" Type="http://schemas.openxmlformats.org/officeDocument/2006/relationships/hyperlink" Target="#Objetivos!A1"/><Relationship Id="rId6" Type="http://schemas.openxmlformats.org/officeDocument/2006/relationships/hyperlink" Target="#Refer&#234;ncias!A1"/><Relationship Id="rId11" Type="http://schemas.openxmlformats.org/officeDocument/2006/relationships/image" Target="../media/image4.jpg"/><Relationship Id="rId5" Type="http://schemas.openxmlformats.org/officeDocument/2006/relationships/hyperlink" Target="#Conclus&#227;o!A1"/><Relationship Id="rId10" Type="http://schemas.openxmlformats.org/officeDocument/2006/relationships/image" Target="../media/image3.jpg"/><Relationship Id="rId4" Type="http://schemas.openxmlformats.org/officeDocument/2006/relationships/hyperlink" Target="#Literatura!A1"/><Relationship Id="rId9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Capa!A1"/><Relationship Id="rId3" Type="http://schemas.openxmlformats.org/officeDocument/2006/relationships/hyperlink" Target="#Filtra&#231;&#227;o!A1"/><Relationship Id="rId7" Type="http://schemas.openxmlformats.org/officeDocument/2006/relationships/hyperlink" Target="#' Carta da Equipe'!A1"/><Relationship Id="rId12" Type="http://schemas.openxmlformats.org/officeDocument/2006/relationships/image" Target="../media/image9.png"/><Relationship Id="rId2" Type="http://schemas.openxmlformats.org/officeDocument/2006/relationships/hyperlink" Target="#Equa&#231;&#245;es!A1"/><Relationship Id="rId1" Type="http://schemas.openxmlformats.org/officeDocument/2006/relationships/hyperlink" Target="#Objetivos!A1"/><Relationship Id="rId6" Type="http://schemas.openxmlformats.org/officeDocument/2006/relationships/hyperlink" Target="#Refer&#234;ncias!A1"/><Relationship Id="rId11" Type="http://schemas.openxmlformats.org/officeDocument/2006/relationships/image" Target="../media/image8.png"/><Relationship Id="rId5" Type="http://schemas.openxmlformats.org/officeDocument/2006/relationships/hyperlink" Target="#Conclus&#227;o!A1"/><Relationship Id="rId10" Type="http://schemas.openxmlformats.org/officeDocument/2006/relationships/image" Target="../media/image7.png"/><Relationship Id="rId4" Type="http://schemas.openxmlformats.org/officeDocument/2006/relationships/hyperlink" Target="#Literatura!A1"/><Relationship Id="rId9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hyperlink" Target="#Literatura!A1"/><Relationship Id="rId7" Type="http://schemas.openxmlformats.org/officeDocument/2006/relationships/hyperlink" Target="#Capa!A1"/><Relationship Id="rId2" Type="http://schemas.openxmlformats.org/officeDocument/2006/relationships/hyperlink" Target="#Equa&#231;&#245;es!A1"/><Relationship Id="rId1" Type="http://schemas.openxmlformats.org/officeDocument/2006/relationships/hyperlink" Target="#Objetivos!A1"/><Relationship Id="rId6" Type="http://schemas.openxmlformats.org/officeDocument/2006/relationships/hyperlink" Target="#' Carta da Equipe'!A1"/><Relationship Id="rId5" Type="http://schemas.openxmlformats.org/officeDocument/2006/relationships/hyperlink" Target="#Refer&#234;ncias!A1"/><Relationship Id="rId10" Type="http://schemas.openxmlformats.org/officeDocument/2006/relationships/hyperlink" Target="#Filtra&#231;&#227;o!A1"/><Relationship Id="rId4" Type="http://schemas.openxmlformats.org/officeDocument/2006/relationships/hyperlink" Target="#Conclus&#227;o!A1"/><Relationship Id="rId9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Conclus&#227;o!A1"/><Relationship Id="rId13" Type="http://schemas.openxmlformats.org/officeDocument/2006/relationships/hyperlink" Target="#Filtra&#231;&#227;o!A1"/><Relationship Id="rId3" Type="http://schemas.openxmlformats.org/officeDocument/2006/relationships/image" Target="../media/image10.png"/><Relationship Id="rId7" Type="http://schemas.openxmlformats.org/officeDocument/2006/relationships/hyperlink" Target="#Literatura!A1"/><Relationship Id="rId12" Type="http://schemas.openxmlformats.org/officeDocument/2006/relationships/image" Target="../media/image2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Relationship Id="rId6" Type="http://schemas.openxmlformats.org/officeDocument/2006/relationships/hyperlink" Target="#Equa&#231;&#245;es!A1"/><Relationship Id="rId11" Type="http://schemas.openxmlformats.org/officeDocument/2006/relationships/hyperlink" Target="#Capa!A1"/><Relationship Id="rId5" Type="http://schemas.openxmlformats.org/officeDocument/2006/relationships/hyperlink" Target="#Objetivos!A1"/><Relationship Id="rId10" Type="http://schemas.openxmlformats.org/officeDocument/2006/relationships/hyperlink" Target="#' Carta da Equipe'!A1"/><Relationship Id="rId4" Type="http://schemas.openxmlformats.org/officeDocument/2006/relationships/image" Target="../media/image13.png"/><Relationship Id="rId9" Type="http://schemas.openxmlformats.org/officeDocument/2006/relationships/hyperlink" Target="#Refer&#234;ncias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Capa!A1"/><Relationship Id="rId3" Type="http://schemas.openxmlformats.org/officeDocument/2006/relationships/hyperlink" Target="#Filtra&#231;&#227;o!A1"/><Relationship Id="rId7" Type="http://schemas.openxmlformats.org/officeDocument/2006/relationships/hyperlink" Target="#' Carta da Equipe'!A1"/><Relationship Id="rId2" Type="http://schemas.openxmlformats.org/officeDocument/2006/relationships/hyperlink" Target="#Equa&#231;&#245;es!A1"/><Relationship Id="rId1" Type="http://schemas.openxmlformats.org/officeDocument/2006/relationships/hyperlink" Target="#Objetivos!A1"/><Relationship Id="rId6" Type="http://schemas.openxmlformats.org/officeDocument/2006/relationships/hyperlink" Target="#Refer&#234;ncias!A1"/><Relationship Id="rId5" Type="http://schemas.openxmlformats.org/officeDocument/2006/relationships/hyperlink" Target="#Conclus&#227;o!A1"/><Relationship Id="rId4" Type="http://schemas.openxmlformats.org/officeDocument/2006/relationships/hyperlink" Target="#Literatura!A1"/><Relationship Id="rId9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Capa!A1"/><Relationship Id="rId3" Type="http://schemas.openxmlformats.org/officeDocument/2006/relationships/hyperlink" Target="#Filtra&#231;&#227;o!A1"/><Relationship Id="rId7" Type="http://schemas.openxmlformats.org/officeDocument/2006/relationships/hyperlink" Target="#' Carta da Equipe'!A1"/><Relationship Id="rId2" Type="http://schemas.openxmlformats.org/officeDocument/2006/relationships/hyperlink" Target="#Equa&#231;&#245;es!A1"/><Relationship Id="rId1" Type="http://schemas.openxmlformats.org/officeDocument/2006/relationships/hyperlink" Target="#Objetivos!A1"/><Relationship Id="rId6" Type="http://schemas.openxmlformats.org/officeDocument/2006/relationships/hyperlink" Target="#Refer&#234;ncias!A1"/><Relationship Id="rId5" Type="http://schemas.openxmlformats.org/officeDocument/2006/relationships/hyperlink" Target="#Conclus&#227;o!A1"/><Relationship Id="rId4" Type="http://schemas.openxmlformats.org/officeDocument/2006/relationships/hyperlink" Target="#Literatura!A1"/><Relationship Id="rId9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Capa!A1"/><Relationship Id="rId3" Type="http://schemas.openxmlformats.org/officeDocument/2006/relationships/hyperlink" Target="#Filtra&#231;&#227;o!A1"/><Relationship Id="rId7" Type="http://schemas.openxmlformats.org/officeDocument/2006/relationships/hyperlink" Target="#' Carta da Equipe'!A1"/><Relationship Id="rId2" Type="http://schemas.openxmlformats.org/officeDocument/2006/relationships/hyperlink" Target="#Equa&#231;&#245;es!A1"/><Relationship Id="rId1" Type="http://schemas.openxmlformats.org/officeDocument/2006/relationships/hyperlink" Target="#Objetivos!A1"/><Relationship Id="rId6" Type="http://schemas.openxmlformats.org/officeDocument/2006/relationships/hyperlink" Target="#Refer&#234;ncias!A1"/><Relationship Id="rId5" Type="http://schemas.openxmlformats.org/officeDocument/2006/relationships/hyperlink" Target="#Conclus&#227;o!A1"/><Relationship Id="rId4" Type="http://schemas.openxmlformats.org/officeDocument/2006/relationships/hyperlink" Target="#Literatura!A1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85725</xdr:colOff>
      <xdr:row>0</xdr:row>
      <xdr:rowOff>57150</xdr:rowOff>
    </xdr:from>
    <xdr:ext cx="1028700" cy="533400"/>
    <xdr:sp macro="" textlink="">
      <xdr:nvSpPr>
        <xdr:cNvPr id="3" name="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36413" y="3518063"/>
          <a:ext cx="1019175" cy="52387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2"/>
            </a:buClr>
            <a:buSzPts val="1400"/>
            <a:buFont typeface="Calibri"/>
            <a:buNone/>
          </a:pPr>
          <a:r>
            <a:rPr lang="en-US" sz="1400">
              <a:solidFill>
                <a:schemeClr val="lt2"/>
              </a:solidFill>
              <a:latin typeface="Calibri"/>
              <a:ea typeface="Calibri"/>
              <a:cs typeface="Calibri"/>
              <a:sym typeface="Calibri"/>
            </a:rPr>
            <a:t>objetivos</a:t>
          </a:r>
          <a:endParaRPr sz="1400"/>
        </a:p>
      </xdr:txBody>
    </xdr:sp>
    <xdr:clientData fLocksWithSheet="0"/>
  </xdr:oneCellAnchor>
  <xdr:oneCellAnchor>
    <xdr:from>
      <xdr:col>4</xdr:col>
      <xdr:colOff>171450</xdr:colOff>
      <xdr:row>0</xdr:row>
      <xdr:rowOff>38100</xdr:rowOff>
    </xdr:from>
    <xdr:ext cx="1057275" cy="581025"/>
    <xdr:sp macro="" textlink="">
      <xdr:nvSpPr>
        <xdr:cNvPr id="4" name="Shap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22125" y="3494250"/>
          <a:ext cx="1047750" cy="571500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Equações</a:t>
          </a:r>
          <a:endParaRPr sz="1400"/>
        </a:p>
      </xdr:txBody>
    </xdr:sp>
    <xdr:clientData fLocksWithSheet="0"/>
  </xdr:oneCellAnchor>
  <xdr:oneCellAnchor>
    <xdr:from>
      <xdr:col>6</xdr:col>
      <xdr:colOff>466725</xdr:colOff>
      <xdr:row>0</xdr:row>
      <xdr:rowOff>66675</xdr:rowOff>
    </xdr:from>
    <xdr:ext cx="1057275" cy="581025"/>
    <xdr:sp macro="" textlink="">
      <xdr:nvSpPr>
        <xdr:cNvPr id="6" name="Shap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952875" y="66675"/>
          <a:ext cx="1057275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Cálculos</a:t>
          </a:r>
          <a:endParaRPr sz="1400"/>
        </a:p>
      </xdr:txBody>
    </xdr:sp>
    <xdr:clientData fLocksWithSheet="0"/>
  </xdr:oneCellAnchor>
  <xdr:oneCellAnchor>
    <xdr:from>
      <xdr:col>9</xdr:col>
      <xdr:colOff>238125</xdr:colOff>
      <xdr:row>0</xdr:row>
      <xdr:rowOff>28575</xdr:rowOff>
    </xdr:from>
    <xdr:ext cx="1047750" cy="581025"/>
    <xdr:sp macro="" textlink="">
      <xdr:nvSpPr>
        <xdr:cNvPr id="7" name="Shap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467350" y="28575"/>
          <a:ext cx="1047750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Literatura</a:t>
          </a:r>
          <a:endParaRPr sz="1400"/>
        </a:p>
      </xdr:txBody>
    </xdr:sp>
    <xdr:clientData fLocksWithSheet="0"/>
  </xdr:oneCellAnchor>
  <xdr:oneCellAnchor>
    <xdr:from>
      <xdr:col>11</xdr:col>
      <xdr:colOff>523875</xdr:colOff>
      <xdr:row>0</xdr:row>
      <xdr:rowOff>9525</xdr:rowOff>
    </xdr:from>
    <xdr:ext cx="1057275" cy="581025"/>
    <xdr:sp macro="" textlink="">
      <xdr:nvSpPr>
        <xdr:cNvPr id="8" name="Shap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915150" y="9525"/>
          <a:ext cx="1057275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Conclusão</a:t>
          </a:r>
          <a:endParaRPr sz="1400"/>
        </a:p>
      </xdr:txBody>
    </xdr:sp>
    <xdr:clientData fLocksWithSheet="0"/>
  </xdr:oneCellAnchor>
  <xdr:oneCellAnchor>
    <xdr:from>
      <xdr:col>14</xdr:col>
      <xdr:colOff>342900</xdr:colOff>
      <xdr:row>0</xdr:row>
      <xdr:rowOff>19050</xdr:rowOff>
    </xdr:from>
    <xdr:ext cx="1057275" cy="581025"/>
    <xdr:sp macro="" textlink="">
      <xdr:nvSpPr>
        <xdr:cNvPr id="9" name="Shap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477250" y="19050"/>
          <a:ext cx="1057275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Referência</a:t>
          </a:r>
          <a:endParaRPr sz="1400"/>
        </a:p>
      </xdr:txBody>
    </xdr:sp>
    <xdr:clientData fLocksWithSheet="0"/>
  </xdr:oneCellAnchor>
  <xdr:oneCellAnchor>
    <xdr:from>
      <xdr:col>17</xdr:col>
      <xdr:colOff>123825</xdr:colOff>
      <xdr:row>0</xdr:row>
      <xdr:rowOff>0</xdr:rowOff>
    </xdr:from>
    <xdr:ext cx="1057275" cy="581025"/>
    <xdr:sp macro="" textlink="">
      <xdr:nvSpPr>
        <xdr:cNvPr id="10" name="Shape 1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001250" y="0"/>
          <a:ext cx="1057275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Carta</a:t>
          </a:r>
          <a:endParaRPr sz="1400"/>
        </a:p>
      </xdr:txBody>
    </xdr:sp>
    <xdr:clientData fLocksWithSheet="0"/>
  </xdr:oneCellAnchor>
  <xdr:oneCellAnchor>
    <xdr:from>
      <xdr:col>1</xdr:col>
      <xdr:colOff>552450</xdr:colOff>
      <xdr:row>3</xdr:row>
      <xdr:rowOff>142875</xdr:rowOff>
    </xdr:from>
    <xdr:ext cx="1552575" cy="1533525"/>
    <xdr:pic>
      <xdr:nvPicPr>
        <xdr:cNvPr id="2" name="image2.pn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466725</xdr:colOff>
      <xdr:row>0</xdr:row>
      <xdr:rowOff>123825</xdr:rowOff>
    </xdr:from>
    <xdr:ext cx="628650" cy="466725"/>
    <xdr:pic>
      <xdr:nvPicPr>
        <xdr:cNvPr id="11" name="image1.png" title="Imagem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1</xdr:row>
      <xdr:rowOff>114300</xdr:rowOff>
    </xdr:from>
    <xdr:ext cx="6677025" cy="3419475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2017025" y="1665450"/>
          <a:ext cx="6657900" cy="31227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600"/>
            <a:buFont typeface="Calibri"/>
            <a:buNone/>
          </a:pPr>
          <a:r>
            <a:rPr lang="en-US" sz="1500" b="1" u="sng">
              <a:solidFill>
                <a:schemeClr val="dk1"/>
              </a:solidFill>
            </a:rPr>
            <a:t>Objetivo Geral:</a:t>
          </a:r>
          <a:endParaRPr sz="15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Arial"/>
            <a:buNone/>
          </a:pPr>
          <a:r>
            <a:rPr lang="en-US" sz="1500"/>
            <a:t> Filtrar uma suspensão de carbonato de cálcio a pressão constante, observando a</a:t>
          </a:r>
          <a:endParaRPr sz="15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500"/>
            <a:t>variação (diminuição) da vazão do filtrado em função do tempo devido à formação da</a:t>
          </a:r>
          <a:endParaRPr sz="15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500"/>
            <a:t>torta.</a:t>
          </a:r>
          <a:endParaRPr sz="15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600"/>
            <a:buFont typeface="Calibri"/>
            <a:buNone/>
          </a:pPr>
          <a:r>
            <a:rPr lang="en-US" sz="1500" b="1" u="sng">
              <a:solidFill>
                <a:schemeClr val="dk1"/>
              </a:solidFill>
            </a:rPr>
            <a:t>Objetivos Específicos:</a:t>
          </a:r>
          <a:endParaRPr sz="1500" u="none">
            <a:solidFill>
              <a:srgbClr val="000000"/>
            </a:solidFill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600"/>
            <a:buFont typeface="Calibri"/>
            <a:buNone/>
          </a:pPr>
          <a:r>
            <a:rPr lang="en-US" sz="1500">
              <a:solidFill>
                <a:schemeClr val="dk1"/>
              </a:solidFill>
            </a:rPr>
            <a:t>• </a:t>
          </a:r>
          <a:r>
            <a:rPr lang="en-US" sz="1500"/>
            <a:t>Analisar os dados experimentais e construir o gráfico característico para a</a:t>
          </a:r>
          <a:endParaRPr sz="15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500"/>
            <a:t>filtração com pressão constante. </a:t>
          </a:r>
          <a:endParaRPr sz="15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Calibri"/>
            <a:buNone/>
          </a:pPr>
          <a:r>
            <a:rPr lang="en-US" sz="1500">
              <a:solidFill>
                <a:schemeClr val="dk1"/>
              </a:solidFill>
            </a:rPr>
            <a:t>• </a:t>
          </a:r>
          <a:r>
            <a:rPr lang="en-US" sz="1500"/>
            <a:t>Determinar a resistividade (resistência específica) média da torta e a resistência</a:t>
          </a:r>
          <a:endParaRPr sz="15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500"/>
            <a:t>do meio filtrante;</a:t>
          </a:r>
          <a:endParaRPr sz="15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400"/>
            <a:buFont typeface="Calibri"/>
            <a:buNone/>
          </a:pPr>
          <a:r>
            <a:rPr lang="en-US" sz="1500">
              <a:solidFill>
                <a:schemeClr val="dk1"/>
              </a:solidFill>
            </a:rPr>
            <a:t>• Comparar os dados obtidos experimentalmente com a literatura.</a:t>
          </a:r>
          <a:endParaRPr sz="15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2</xdr:col>
      <xdr:colOff>85725</xdr:colOff>
      <xdr:row>0</xdr:row>
      <xdr:rowOff>57150</xdr:rowOff>
    </xdr:from>
    <xdr:ext cx="1028700" cy="533400"/>
    <xdr:sp macro="" textlink="">
      <xdr:nvSpPr>
        <xdr:cNvPr id="12" name="Shape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836413" y="3518063"/>
          <a:ext cx="1019175" cy="52387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2"/>
            </a:buClr>
            <a:buSzPts val="1400"/>
            <a:buFont typeface="Calibri"/>
            <a:buNone/>
          </a:pPr>
          <a:r>
            <a:rPr lang="en-US" sz="1400">
              <a:solidFill>
                <a:schemeClr val="lt2"/>
              </a:solidFill>
              <a:latin typeface="Calibri"/>
              <a:ea typeface="Calibri"/>
              <a:cs typeface="Calibri"/>
              <a:sym typeface="Calibri"/>
            </a:rPr>
            <a:t>objetivos</a:t>
          </a:r>
          <a:endParaRPr sz="1400"/>
        </a:p>
      </xdr:txBody>
    </xdr:sp>
    <xdr:clientData fLocksWithSheet="0"/>
  </xdr:oneCellAnchor>
  <xdr:oneCellAnchor>
    <xdr:from>
      <xdr:col>4</xdr:col>
      <xdr:colOff>171450</xdr:colOff>
      <xdr:row>0</xdr:row>
      <xdr:rowOff>38100</xdr:rowOff>
    </xdr:from>
    <xdr:ext cx="1057275" cy="581025"/>
    <xdr:sp macro="" textlink="">
      <xdr:nvSpPr>
        <xdr:cNvPr id="13" name="Shap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822125" y="3494250"/>
          <a:ext cx="1047750" cy="571500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Equações</a:t>
          </a:r>
          <a:endParaRPr sz="1400"/>
        </a:p>
      </xdr:txBody>
    </xdr:sp>
    <xdr:clientData fLocksWithSheet="0"/>
  </xdr:oneCellAnchor>
  <xdr:oneCellAnchor>
    <xdr:from>
      <xdr:col>7</xdr:col>
      <xdr:colOff>9525</xdr:colOff>
      <xdr:row>0</xdr:row>
      <xdr:rowOff>57150</xdr:rowOff>
    </xdr:from>
    <xdr:ext cx="1057275" cy="581025"/>
    <xdr:sp macro="" textlink="">
      <xdr:nvSpPr>
        <xdr:cNvPr id="15" name="Shape 1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076700" y="57150"/>
          <a:ext cx="1057275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Cálculos</a:t>
          </a:r>
          <a:endParaRPr sz="1400"/>
        </a:p>
      </xdr:txBody>
    </xdr:sp>
    <xdr:clientData fLocksWithSheet="0"/>
  </xdr:oneCellAnchor>
  <xdr:oneCellAnchor>
    <xdr:from>
      <xdr:col>9</xdr:col>
      <xdr:colOff>361950</xdr:colOff>
      <xdr:row>0</xdr:row>
      <xdr:rowOff>57150</xdr:rowOff>
    </xdr:from>
    <xdr:ext cx="1047750" cy="581025"/>
    <xdr:sp macro="" textlink="">
      <xdr:nvSpPr>
        <xdr:cNvPr id="16" name="Shape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5591175" y="57150"/>
          <a:ext cx="1047750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Literatura</a:t>
          </a:r>
          <a:endParaRPr sz="1400"/>
        </a:p>
      </xdr:txBody>
    </xdr:sp>
    <xdr:clientData fLocksWithSheet="0"/>
  </xdr:oneCellAnchor>
  <xdr:oneCellAnchor>
    <xdr:from>
      <xdr:col>12</xdr:col>
      <xdr:colOff>228600</xdr:colOff>
      <xdr:row>0</xdr:row>
      <xdr:rowOff>38100</xdr:rowOff>
    </xdr:from>
    <xdr:ext cx="1057275" cy="581025"/>
    <xdr:sp macro="" textlink="">
      <xdr:nvSpPr>
        <xdr:cNvPr id="17" name="Shape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7200900" y="38100"/>
          <a:ext cx="1057275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Conclusão</a:t>
          </a:r>
          <a:endParaRPr sz="1400"/>
        </a:p>
      </xdr:txBody>
    </xdr:sp>
    <xdr:clientData fLocksWithSheet="0"/>
  </xdr:oneCellAnchor>
  <xdr:oneCellAnchor>
    <xdr:from>
      <xdr:col>15</xdr:col>
      <xdr:colOff>161925</xdr:colOff>
      <xdr:row>0</xdr:row>
      <xdr:rowOff>66675</xdr:rowOff>
    </xdr:from>
    <xdr:ext cx="1057275" cy="581025"/>
    <xdr:sp macro="" textlink="">
      <xdr:nvSpPr>
        <xdr:cNvPr id="18" name="Shape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8877300" y="66675"/>
          <a:ext cx="1057275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Referência</a:t>
          </a:r>
          <a:endParaRPr sz="1400"/>
        </a:p>
      </xdr:txBody>
    </xdr:sp>
    <xdr:clientData fLocksWithSheet="0"/>
  </xdr:oneCellAnchor>
  <xdr:oneCellAnchor>
    <xdr:from>
      <xdr:col>17</xdr:col>
      <xdr:colOff>447675</xdr:colOff>
      <xdr:row>0</xdr:row>
      <xdr:rowOff>38100</xdr:rowOff>
    </xdr:from>
    <xdr:ext cx="1057275" cy="581025"/>
    <xdr:sp macro="" textlink="">
      <xdr:nvSpPr>
        <xdr:cNvPr id="19" name="Shape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0325100" y="38100"/>
          <a:ext cx="1057275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Carta</a:t>
          </a:r>
          <a:endParaRPr sz="1400"/>
        </a:p>
      </xdr:txBody>
    </xdr:sp>
    <xdr:clientData fLocksWithSheet="0"/>
  </xdr:oneCellAnchor>
  <xdr:oneCellAnchor>
    <xdr:from>
      <xdr:col>0</xdr:col>
      <xdr:colOff>466725</xdr:colOff>
      <xdr:row>0</xdr:row>
      <xdr:rowOff>123825</xdr:rowOff>
    </xdr:from>
    <xdr:ext cx="628650" cy="466725"/>
    <xdr:pic>
      <xdr:nvPicPr>
        <xdr:cNvPr id="2" name="image1.png" title="Imagem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95250</xdr:colOff>
      <xdr:row>1</xdr:row>
      <xdr:rowOff>114300</xdr:rowOff>
    </xdr:from>
    <xdr:ext cx="2095500" cy="1581150"/>
    <xdr:pic>
      <xdr:nvPicPr>
        <xdr:cNvPr id="3" name="image3.jpg" title="Imagem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22</xdr:col>
      <xdr:colOff>171450</xdr:colOff>
      <xdr:row>1</xdr:row>
      <xdr:rowOff>171450</xdr:rowOff>
    </xdr:from>
    <xdr:ext cx="2238375" cy="1647825"/>
    <xdr:pic>
      <xdr:nvPicPr>
        <xdr:cNvPr id="4" name="image7.jpg" title="Imagem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161925</xdr:colOff>
      <xdr:row>10</xdr:row>
      <xdr:rowOff>47625</xdr:rowOff>
    </xdr:from>
    <xdr:ext cx="1971675" cy="2628900"/>
    <xdr:pic>
      <xdr:nvPicPr>
        <xdr:cNvPr id="5" name="image5.jpg" title="Imagem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16</xdr:col>
      <xdr:colOff>9525</xdr:colOff>
      <xdr:row>1</xdr:row>
      <xdr:rowOff>114300</xdr:rowOff>
    </xdr:from>
    <xdr:ext cx="3505200" cy="2628900"/>
    <xdr:pic>
      <xdr:nvPicPr>
        <xdr:cNvPr id="6" name="image4.jpg" title="Imagem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85725</xdr:colOff>
      <xdr:row>0</xdr:row>
      <xdr:rowOff>57150</xdr:rowOff>
    </xdr:from>
    <xdr:ext cx="1028700" cy="533400"/>
    <xdr:sp macro="" textlink="">
      <xdr:nvSpPr>
        <xdr:cNvPr id="20" name="Shape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4836413" y="3518063"/>
          <a:ext cx="1019175" cy="52387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2"/>
            </a:buClr>
            <a:buSzPts val="1400"/>
            <a:buFont typeface="Calibri"/>
            <a:buNone/>
          </a:pPr>
          <a:r>
            <a:rPr lang="en-US" sz="1400">
              <a:solidFill>
                <a:schemeClr val="lt2"/>
              </a:solidFill>
              <a:latin typeface="Calibri"/>
              <a:ea typeface="Calibri"/>
              <a:cs typeface="Calibri"/>
              <a:sym typeface="Calibri"/>
            </a:rPr>
            <a:t>objetivos</a:t>
          </a:r>
          <a:endParaRPr sz="1400"/>
        </a:p>
      </xdr:txBody>
    </xdr:sp>
    <xdr:clientData fLocksWithSheet="0"/>
  </xdr:oneCellAnchor>
  <xdr:oneCellAnchor>
    <xdr:from>
      <xdr:col>4</xdr:col>
      <xdr:colOff>171450</xdr:colOff>
      <xdr:row>0</xdr:row>
      <xdr:rowOff>38100</xdr:rowOff>
    </xdr:from>
    <xdr:ext cx="1057275" cy="581025"/>
    <xdr:sp macro="" textlink="">
      <xdr:nvSpPr>
        <xdr:cNvPr id="21" name="Shape 2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4822125" y="3494250"/>
          <a:ext cx="1047750" cy="571500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Equações</a:t>
          </a:r>
          <a:endParaRPr sz="1400"/>
        </a:p>
      </xdr:txBody>
    </xdr:sp>
    <xdr:clientData fLocksWithSheet="0"/>
  </xdr:oneCellAnchor>
  <xdr:oneCellAnchor>
    <xdr:from>
      <xdr:col>7</xdr:col>
      <xdr:colOff>200025</xdr:colOff>
      <xdr:row>0</xdr:row>
      <xdr:rowOff>57150</xdr:rowOff>
    </xdr:from>
    <xdr:ext cx="1304925" cy="581025"/>
    <xdr:sp macro="" textlink="">
      <xdr:nvSpPr>
        <xdr:cNvPr id="23" name="Shape 2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4267200" y="57150"/>
          <a:ext cx="1304925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Cálculos</a:t>
          </a:r>
          <a:endParaRPr sz="1400"/>
        </a:p>
      </xdr:txBody>
    </xdr:sp>
    <xdr:clientData fLocksWithSheet="0"/>
  </xdr:oneCellAnchor>
  <xdr:oneCellAnchor>
    <xdr:from>
      <xdr:col>9</xdr:col>
      <xdr:colOff>276225</xdr:colOff>
      <xdr:row>0</xdr:row>
      <xdr:rowOff>38100</xdr:rowOff>
    </xdr:from>
    <xdr:ext cx="1057275" cy="581025"/>
    <xdr:sp macro="" textlink="">
      <xdr:nvSpPr>
        <xdr:cNvPr id="24" name="Shape 2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191250" y="38100"/>
          <a:ext cx="1057275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Literatura</a:t>
          </a:r>
          <a:endParaRPr sz="1400"/>
        </a:p>
      </xdr:txBody>
    </xdr:sp>
    <xdr:clientData fLocksWithSheet="0"/>
  </xdr:oneCellAnchor>
  <xdr:oneCellAnchor>
    <xdr:from>
      <xdr:col>12</xdr:col>
      <xdr:colOff>85725</xdr:colOff>
      <xdr:row>0</xdr:row>
      <xdr:rowOff>19050</xdr:rowOff>
    </xdr:from>
    <xdr:ext cx="1266825" cy="581025"/>
    <xdr:sp macro="" textlink="">
      <xdr:nvSpPr>
        <xdr:cNvPr id="25" name="Shape 2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7743825" y="19050"/>
          <a:ext cx="1266825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Conclusão</a:t>
          </a:r>
          <a:endParaRPr sz="1400"/>
        </a:p>
      </xdr:txBody>
    </xdr:sp>
    <xdr:clientData fLocksWithSheet="0"/>
  </xdr:oneCellAnchor>
  <xdr:oneCellAnchor>
    <xdr:from>
      <xdr:col>13</xdr:col>
      <xdr:colOff>1371600</xdr:colOff>
      <xdr:row>0</xdr:row>
      <xdr:rowOff>57150</xdr:rowOff>
    </xdr:from>
    <xdr:ext cx="1057275" cy="581025"/>
    <xdr:sp macro="" textlink="">
      <xdr:nvSpPr>
        <xdr:cNvPr id="26" name="Shape 2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4822125" y="3494250"/>
          <a:ext cx="1047750" cy="571500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Referência</a:t>
          </a:r>
          <a:endParaRPr sz="1400"/>
        </a:p>
      </xdr:txBody>
    </xdr:sp>
    <xdr:clientData fLocksWithSheet="0"/>
  </xdr:oneCellAnchor>
  <xdr:oneCellAnchor>
    <xdr:from>
      <xdr:col>15</xdr:col>
      <xdr:colOff>342900</xdr:colOff>
      <xdr:row>0</xdr:row>
      <xdr:rowOff>57150</xdr:rowOff>
    </xdr:from>
    <xdr:ext cx="1057275" cy="581025"/>
    <xdr:sp macro="" textlink="">
      <xdr:nvSpPr>
        <xdr:cNvPr id="27" name="Shape 2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4822125" y="3494250"/>
          <a:ext cx="1047750" cy="571500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Carta</a:t>
          </a:r>
          <a:endParaRPr sz="1400"/>
        </a:p>
      </xdr:txBody>
    </xdr:sp>
    <xdr:clientData fLocksWithSheet="0"/>
  </xdr:oneCellAnchor>
  <xdr:oneCellAnchor>
    <xdr:from>
      <xdr:col>0</xdr:col>
      <xdr:colOff>466725</xdr:colOff>
      <xdr:row>0</xdr:row>
      <xdr:rowOff>123825</xdr:rowOff>
    </xdr:from>
    <xdr:ext cx="628650" cy="466725"/>
    <xdr:pic>
      <xdr:nvPicPr>
        <xdr:cNvPr id="2" name="image1.png" title="Imagem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361950</xdr:colOff>
      <xdr:row>4</xdr:row>
      <xdr:rowOff>114300</xdr:rowOff>
    </xdr:from>
    <xdr:ext cx="2114550" cy="981075"/>
    <xdr:pic>
      <xdr:nvPicPr>
        <xdr:cNvPr id="3" name="image6.png" title="Imagem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781050</xdr:colOff>
      <xdr:row>4</xdr:row>
      <xdr:rowOff>47625</xdr:rowOff>
    </xdr:from>
    <xdr:ext cx="2562225" cy="1123950"/>
    <xdr:pic>
      <xdr:nvPicPr>
        <xdr:cNvPr id="4" name="image8.png" title="Imagem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381000</xdr:colOff>
      <xdr:row>4</xdr:row>
      <xdr:rowOff>47625</xdr:rowOff>
    </xdr:from>
    <xdr:ext cx="1504950" cy="1133475"/>
    <xdr:pic>
      <xdr:nvPicPr>
        <xdr:cNvPr id="5" name="image9.png" title="Imagem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85725</xdr:colOff>
      <xdr:row>0</xdr:row>
      <xdr:rowOff>57150</xdr:rowOff>
    </xdr:from>
    <xdr:ext cx="1028700" cy="533400"/>
    <xdr:sp macro="" textlink="">
      <xdr:nvSpPr>
        <xdr:cNvPr id="28" name="Shape 2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4836413" y="3518063"/>
          <a:ext cx="1019175" cy="52387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2"/>
            </a:buClr>
            <a:buSzPts val="1400"/>
            <a:buFont typeface="Calibri"/>
            <a:buNone/>
          </a:pPr>
          <a:r>
            <a:rPr lang="en-US" sz="1400">
              <a:solidFill>
                <a:schemeClr val="lt2"/>
              </a:solidFill>
              <a:latin typeface="Calibri"/>
              <a:ea typeface="Calibri"/>
              <a:cs typeface="Calibri"/>
              <a:sym typeface="Calibri"/>
            </a:rPr>
            <a:t>objetivos</a:t>
          </a:r>
          <a:endParaRPr sz="1400"/>
        </a:p>
      </xdr:txBody>
    </xdr:sp>
    <xdr:clientData fLocksWithSheet="0"/>
  </xdr:oneCellAnchor>
  <xdr:oneCellAnchor>
    <xdr:from>
      <xdr:col>4</xdr:col>
      <xdr:colOff>171450</xdr:colOff>
      <xdr:row>0</xdr:row>
      <xdr:rowOff>38100</xdr:rowOff>
    </xdr:from>
    <xdr:ext cx="1247775" cy="581025"/>
    <xdr:sp macro="" textlink="">
      <xdr:nvSpPr>
        <xdr:cNvPr id="29" name="Shape 2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4726875" y="3494250"/>
          <a:ext cx="1238250" cy="571500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Equações</a:t>
          </a:r>
          <a:endParaRPr sz="1400"/>
        </a:p>
      </xdr:txBody>
    </xdr:sp>
    <xdr:clientData fLocksWithSheet="0"/>
  </xdr:oneCellAnchor>
  <xdr:oneCellAnchor>
    <xdr:from>
      <xdr:col>7</xdr:col>
      <xdr:colOff>342900</xdr:colOff>
      <xdr:row>0</xdr:row>
      <xdr:rowOff>28575</xdr:rowOff>
    </xdr:from>
    <xdr:ext cx="1209675" cy="581025"/>
    <xdr:sp macro="" textlink="">
      <xdr:nvSpPr>
        <xdr:cNvPr id="32" name="Shape 3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>
        <a:xfrm>
          <a:off x="6667500" y="28575"/>
          <a:ext cx="1209675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Literatura</a:t>
          </a:r>
          <a:endParaRPr sz="1400"/>
        </a:p>
      </xdr:txBody>
    </xdr:sp>
    <xdr:clientData fLocksWithSheet="0"/>
  </xdr:oneCellAnchor>
  <xdr:oneCellAnchor>
    <xdr:from>
      <xdr:col>8</xdr:col>
      <xdr:colOff>114300</xdr:colOff>
      <xdr:row>0</xdr:row>
      <xdr:rowOff>47625</xdr:rowOff>
    </xdr:from>
    <xdr:ext cx="1076325" cy="581025"/>
    <xdr:sp macro="" textlink="">
      <xdr:nvSpPr>
        <xdr:cNvPr id="33" name="Shape 3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>
        <a:xfrm>
          <a:off x="8296275" y="47625"/>
          <a:ext cx="1076325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Conclusão</a:t>
          </a:r>
          <a:endParaRPr sz="1400"/>
        </a:p>
      </xdr:txBody>
    </xdr:sp>
    <xdr:clientData fLocksWithSheet="0"/>
  </xdr:oneCellAnchor>
  <xdr:oneCellAnchor>
    <xdr:from>
      <xdr:col>8</xdr:col>
      <xdr:colOff>1762125</xdr:colOff>
      <xdr:row>0</xdr:row>
      <xdr:rowOff>28575</xdr:rowOff>
    </xdr:from>
    <xdr:ext cx="1095375" cy="581025"/>
    <xdr:sp macro="" textlink="">
      <xdr:nvSpPr>
        <xdr:cNvPr id="34" name="Shape 3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>
        <a:xfrm>
          <a:off x="9944100" y="28575"/>
          <a:ext cx="1095375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Referência</a:t>
          </a:r>
          <a:endParaRPr sz="1400"/>
        </a:p>
      </xdr:txBody>
    </xdr:sp>
    <xdr:clientData fLocksWithSheet="0"/>
  </xdr:oneCellAnchor>
  <xdr:oneCellAnchor>
    <xdr:from>
      <xdr:col>10</xdr:col>
      <xdr:colOff>57150</xdr:colOff>
      <xdr:row>0</xdr:row>
      <xdr:rowOff>57150</xdr:rowOff>
    </xdr:from>
    <xdr:ext cx="981075" cy="581025"/>
    <xdr:sp macro="" textlink="">
      <xdr:nvSpPr>
        <xdr:cNvPr id="35" name="Shape 3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/>
      </xdr:nvSpPr>
      <xdr:spPr>
        <a:xfrm>
          <a:off x="11449050" y="57150"/>
          <a:ext cx="981075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Carta</a:t>
          </a:r>
          <a:endParaRPr sz="1400"/>
        </a:p>
      </xdr:txBody>
    </xdr:sp>
    <xdr:clientData fLocksWithSheet="0"/>
  </xdr:oneCellAnchor>
  <xdr:oneCellAnchor>
    <xdr:from>
      <xdr:col>0</xdr:col>
      <xdr:colOff>466725</xdr:colOff>
      <xdr:row>0</xdr:row>
      <xdr:rowOff>123825</xdr:rowOff>
    </xdr:from>
    <xdr:ext cx="628650" cy="466725"/>
    <xdr:pic>
      <xdr:nvPicPr>
        <xdr:cNvPr id="2" name="image1.png" title="Imagem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1123950</xdr:colOff>
      <xdr:row>12</xdr:row>
      <xdr:rowOff>95250</xdr:rowOff>
    </xdr:from>
    <xdr:ext cx="5114925" cy="3914775"/>
    <xdr:pic>
      <xdr:nvPicPr>
        <xdr:cNvPr id="3" name="image13.png" title="Imagem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0</xdr:row>
      <xdr:rowOff>0</xdr:rowOff>
    </xdr:from>
    <xdr:ext cx="1304925" cy="581025"/>
    <xdr:sp macro="" textlink="">
      <xdr:nvSpPr>
        <xdr:cNvPr id="12" name="Shape 2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B0800E7-0C67-4EEF-903B-9043DB1AECCA}"/>
            </a:ext>
          </a:extLst>
        </xdr:cNvPr>
        <xdr:cNvSpPr/>
      </xdr:nvSpPr>
      <xdr:spPr>
        <a:xfrm>
          <a:off x="5133975" y="0"/>
          <a:ext cx="1304925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Cálculos</a:t>
          </a:r>
          <a:endParaRPr sz="14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180975</xdr:colOff>
      <xdr:row>13</xdr:row>
      <xdr:rowOff>66675</xdr:rowOff>
    </xdr:from>
    <xdr:ext cx="3448050" cy="1809750"/>
    <xdr:pic>
      <xdr:nvPicPr>
        <xdr:cNvPr id="2" name="image10.png" title="Imagem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133350</xdr:colOff>
      <xdr:row>12</xdr:row>
      <xdr:rowOff>76200</xdr:rowOff>
    </xdr:from>
    <xdr:ext cx="3457575" cy="2190750"/>
    <xdr:pic>
      <xdr:nvPicPr>
        <xdr:cNvPr id="3" name="image14.png" title="Imagem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10</xdr:row>
      <xdr:rowOff>180975</xdr:rowOff>
    </xdr:from>
    <xdr:ext cx="3590925" cy="2762250"/>
    <xdr:pic>
      <xdr:nvPicPr>
        <xdr:cNvPr id="4" name="image12.png" title="Imagem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</xdr:row>
      <xdr:rowOff>0</xdr:rowOff>
    </xdr:from>
    <xdr:ext cx="447675" cy="190500"/>
    <xdr:pic>
      <xdr:nvPicPr>
        <xdr:cNvPr id="5" name="image11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85725</xdr:colOff>
      <xdr:row>0</xdr:row>
      <xdr:rowOff>57150</xdr:rowOff>
    </xdr:from>
    <xdr:ext cx="1028700" cy="533400"/>
    <xdr:sp macro="" textlink="">
      <xdr:nvSpPr>
        <xdr:cNvPr id="14" name="Shape 2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F11B6ED-B6AF-4FBD-B8AE-7ED8CEA2DB84}"/>
            </a:ext>
          </a:extLst>
        </xdr:cNvPr>
        <xdr:cNvSpPr/>
      </xdr:nvSpPr>
      <xdr:spPr>
        <a:xfrm>
          <a:off x="1733550" y="57150"/>
          <a:ext cx="1028700" cy="533400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2"/>
            </a:buClr>
            <a:buSzPts val="1400"/>
            <a:buFont typeface="Calibri"/>
            <a:buNone/>
          </a:pPr>
          <a:r>
            <a:rPr lang="en-US" sz="1400">
              <a:solidFill>
                <a:schemeClr val="lt2"/>
              </a:solidFill>
              <a:latin typeface="Calibri"/>
              <a:ea typeface="Calibri"/>
              <a:cs typeface="Calibri"/>
              <a:sym typeface="Calibri"/>
            </a:rPr>
            <a:t>objetivos</a:t>
          </a:r>
          <a:endParaRPr sz="1400"/>
        </a:p>
      </xdr:txBody>
    </xdr:sp>
    <xdr:clientData fLocksWithSheet="0"/>
  </xdr:oneCellAnchor>
  <xdr:oneCellAnchor>
    <xdr:from>
      <xdr:col>3</xdr:col>
      <xdr:colOff>628650</xdr:colOff>
      <xdr:row>0</xdr:row>
      <xdr:rowOff>38100</xdr:rowOff>
    </xdr:from>
    <xdr:ext cx="1247775" cy="581025"/>
    <xdr:sp macro="" textlink="">
      <xdr:nvSpPr>
        <xdr:cNvPr id="15" name="Shape 2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AF10FC4-B63B-489F-8D07-253EF7BDAF34}"/>
            </a:ext>
          </a:extLst>
        </xdr:cNvPr>
        <xdr:cNvSpPr/>
      </xdr:nvSpPr>
      <xdr:spPr>
        <a:xfrm>
          <a:off x="3514725" y="38100"/>
          <a:ext cx="1247775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Equações</a:t>
          </a:r>
          <a:endParaRPr sz="1400"/>
        </a:p>
      </xdr:txBody>
    </xdr:sp>
    <xdr:clientData fLocksWithSheet="0"/>
  </xdr:oneCellAnchor>
  <xdr:oneCellAnchor>
    <xdr:from>
      <xdr:col>6</xdr:col>
      <xdr:colOff>857250</xdr:colOff>
      <xdr:row>0</xdr:row>
      <xdr:rowOff>28575</xdr:rowOff>
    </xdr:from>
    <xdr:ext cx="1209675" cy="581025"/>
    <xdr:sp macro="" textlink="">
      <xdr:nvSpPr>
        <xdr:cNvPr id="16" name="Shape 3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902CD29-ECE6-4AF1-911E-1DC36454B04B}"/>
            </a:ext>
          </a:extLst>
        </xdr:cNvPr>
        <xdr:cNvSpPr/>
      </xdr:nvSpPr>
      <xdr:spPr>
        <a:xfrm>
          <a:off x="6629400" y="28575"/>
          <a:ext cx="1209675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Literatura</a:t>
          </a:r>
          <a:endParaRPr sz="1400"/>
        </a:p>
      </xdr:txBody>
    </xdr:sp>
    <xdr:clientData fLocksWithSheet="0"/>
  </xdr:oneCellAnchor>
  <xdr:oneCellAnchor>
    <xdr:from>
      <xdr:col>8</xdr:col>
      <xdr:colOff>295275</xdr:colOff>
      <xdr:row>0</xdr:row>
      <xdr:rowOff>38100</xdr:rowOff>
    </xdr:from>
    <xdr:ext cx="1076325" cy="581025"/>
    <xdr:sp macro="" textlink="">
      <xdr:nvSpPr>
        <xdr:cNvPr id="17" name="Shape 3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98DCD17-5E8E-4DCC-92B2-306EA1BA25DA}"/>
            </a:ext>
          </a:extLst>
        </xdr:cNvPr>
        <xdr:cNvSpPr/>
      </xdr:nvSpPr>
      <xdr:spPr>
        <a:xfrm>
          <a:off x="7991475" y="38100"/>
          <a:ext cx="1076325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Conclusão</a:t>
          </a:r>
          <a:endParaRPr sz="1400"/>
        </a:p>
      </xdr:txBody>
    </xdr:sp>
    <xdr:clientData fLocksWithSheet="0"/>
  </xdr:oneCellAnchor>
  <xdr:oneCellAnchor>
    <xdr:from>
      <xdr:col>9</xdr:col>
      <xdr:colOff>504825</xdr:colOff>
      <xdr:row>0</xdr:row>
      <xdr:rowOff>47625</xdr:rowOff>
    </xdr:from>
    <xdr:ext cx="1095375" cy="581025"/>
    <xdr:sp macro="" textlink="">
      <xdr:nvSpPr>
        <xdr:cNvPr id="18" name="Shape 3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83803A9B-8B5C-471D-90CF-97AFFEB29AB4}"/>
            </a:ext>
          </a:extLst>
        </xdr:cNvPr>
        <xdr:cNvSpPr/>
      </xdr:nvSpPr>
      <xdr:spPr>
        <a:xfrm>
          <a:off x="9163050" y="47625"/>
          <a:ext cx="1095375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Referência</a:t>
          </a:r>
          <a:endParaRPr sz="1400"/>
        </a:p>
      </xdr:txBody>
    </xdr:sp>
    <xdr:clientData fLocksWithSheet="0"/>
  </xdr:oneCellAnchor>
  <xdr:oneCellAnchor>
    <xdr:from>
      <xdr:col>10</xdr:col>
      <xdr:colOff>800100</xdr:colOff>
      <xdr:row>0</xdr:row>
      <xdr:rowOff>66675</xdr:rowOff>
    </xdr:from>
    <xdr:ext cx="981075" cy="581025"/>
    <xdr:sp macro="" textlink="">
      <xdr:nvSpPr>
        <xdr:cNvPr id="19" name="Shape 3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7EEF4518-C829-4778-ADD6-A946B31E4301}"/>
            </a:ext>
          </a:extLst>
        </xdr:cNvPr>
        <xdr:cNvSpPr/>
      </xdr:nvSpPr>
      <xdr:spPr>
        <a:xfrm>
          <a:off x="10420350" y="66675"/>
          <a:ext cx="981075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Carta</a:t>
          </a:r>
          <a:endParaRPr sz="1400"/>
        </a:p>
      </xdr:txBody>
    </xdr:sp>
    <xdr:clientData fLocksWithSheet="0"/>
  </xdr:oneCellAnchor>
  <xdr:oneCellAnchor>
    <xdr:from>
      <xdr:col>0</xdr:col>
      <xdr:colOff>466725</xdr:colOff>
      <xdr:row>0</xdr:row>
      <xdr:rowOff>123825</xdr:rowOff>
    </xdr:from>
    <xdr:ext cx="628650" cy="466725"/>
    <xdr:pic>
      <xdr:nvPicPr>
        <xdr:cNvPr id="20" name="image1.png" title="Imagem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750D1C35-E228-4533-A022-B253A1546A78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466725" y="123825"/>
          <a:ext cx="628650" cy="4667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381000</xdr:colOff>
      <xdr:row>0</xdr:row>
      <xdr:rowOff>28575</xdr:rowOff>
    </xdr:from>
    <xdr:ext cx="1304925" cy="581025"/>
    <xdr:sp macro="" textlink="">
      <xdr:nvSpPr>
        <xdr:cNvPr id="21" name="Shape 2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F9759EDB-B14C-4BC7-9245-829F040AB465}"/>
            </a:ext>
          </a:extLst>
        </xdr:cNvPr>
        <xdr:cNvSpPr/>
      </xdr:nvSpPr>
      <xdr:spPr>
        <a:xfrm>
          <a:off x="5191125" y="28575"/>
          <a:ext cx="1304925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Cálculos</a:t>
          </a:r>
          <a:endParaRPr sz="1400"/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295275</xdr:colOff>
      <xdr:row>1</xdr:row>
      <xdr:rowOff>76200</xdr:rowOff>
    </xdr:from>
    <xdr:ext cx="4629150" cy="447675"/>
    <xdr:sp macro="" textlink="">
      <xdr:nvSpPr>
        <xdr:cNvPr id="36" name="Shape 36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/>
      </xdr:nvSpPr>
      <xdr:spPr>
        <a:xfrm>
          <a:off x="3036188" y="3560925"/>
          <a:ext cx="4619625" cy="438150"/>
        </a:xfrm>
        <a:prstGeom prst="rect">
          <a:avLst/>
        </a:prstGeom>
        <a:solidFill>
          <a:srgbClr val="2F5496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Conclusão</a:t>
          </a:r>
          <a:endParaRPr sz="1400"/>
        </a:p>
      </xdr:txBody>
    </xdr:sp>
    <xdr:clientData fLocksWithSheet="0"/>
  </xdr:oneCellAnchor>
  <xdr:oneCellAnchor>
    <xdr:from>
      <xdr:col>4</xdr:col>
      <xdr:colOff>9525</xdr:colOff>
      <xdr:row>5</xdr:row>
      <xdr:rowOff>0</xdr:rowOff>
    </xdr:from>
    <xdr:ext cx="6267450" cy="2162175"/>
    <xdr:sp macro="" textlink="">
      <xdr:nvSpPr>
        <xdr:cNvPr id="37" name="Shape 37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/>
      </xdr:nvSpPr>
      <xdr:spPr>
        <a:xfrm>
          <a:off x="2221800" y="2860852"/>
          <a:ext cx="6248400" cy="21450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457200" algn="just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latin typeface="Times New Roman"/>
              <a:ea typeface="Times New Roman"/>
              <a:cs typeface="Times New Roman"/>
              <a:sym typeface="Times New Roman"/>
            </a:rPr>
            <a:t>A partir do ensaio de filtração, foi possível obter parâmetros para melhoria na eficiência de um processo em um filtro prensa, obtendo assim, a resistividade média da torta bem como a resistência do meio filtrante. Constatou-se também que, a área se comporta de maneira exponencial em relação ao tempo e ao volume, visto que, à medida que se aumenta a área recoberta por lodo entre as placas de filtração menor será a  vazão em função do tempo. A medição de sólidos em suspensão no filtrado para consolidar a eficiência da filtração no módulo.</a:t>
          </a:r>
          <a:endParaRPr sz="1400"/>
        </a:p>
      </xdr:txBody>
    </xdr:sp>
    <xdr:clientData fLocksWithSheet="0"/>
  </xdr:oneCellAnchor>
  <xdr:oneCellAnchor>
    <xdr:from>
      <xdr:col>2</xdr:col>
      <xdr:colOff>85725</xdr:colOff>
      <xdr:row>0</xdr:row>
      <xdr:rowOff>57150</xdr:rowOff>
    </xdr:from>
    <xdr:ext cx="1028700" cy="533400"/>
    <xdr:sp macro="" textlink="">
      <xdr:nvSpPr>
        <xdr:cNvPr id="38" name="Shape 3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/>
      </xdr:nvSpPr>
      <xdr:spPr>
        <a:xfrm>
          <a:off x="4836413" y="3518063"/>
          <a:ext cx="1019175" cy="52387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2"/>
            </a:buClr>
            <a:buSzPts val="1400"/>
            <a:buFont typeface="Calibri"/>
            <a:buNone/>
          </a:pPr>
          <a:r>
            <a:rPr lang="en-US" sz="1400">
              <a:solidFill>
                <a:schemeClr val="lt2"/>
              </a:solidFill>
              <a:latin typeface="Calibri"/>
              <a:ea typeface="Calibri"/>
              <a:cs typeface="Calibri"/>
              <a:sym typeface="Calibri"/>
            </a:rPr>
            <a:t>objetivos</a:t>
          </a:r>
          <a:endParaRPr sz="1400"/>
        </a:p>
      </xdr:txBody>
    </xdr:sp>
    <xdr:clientData fLocksWithSheet="0"/>
  </xdr:oneCellAnchor>
  <xdr:oneCellAnchor>
    <xdr:from>
      <xdr:col>4</xdr:col>
      <xdr:colOff>171450</xdr:colOff>
      <xdr:row>0</xdr:row>
      <xdr:rowOff>38100</xdr:rowOff>
    </xdr:from>
    <xdr:ext cx="1057275" cy="581025"/>
    <xdr:sp macro="" textlink="">
      <xdr:nvSpPr>
        <xdr:cNvPr id="39" name="Shape 3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/>
      </xdr:nvSpPr>
      <xdr:spPr>
        <a:xfrm>
          <a:off x="4822125" y="3494250"/>
          <a:ext cx="1047750" cy="571500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Equações</a:t>
          </a:r>
          <a:endParaRPr sz="1400"/>
        </a:p>
      </xdr:txBody>
    </xdr:sp>
    <xdr:clientData fLocksWithSheet="0"/>
  </xdr:oneCellAnchor>
  <xdr:oneCellAnchor>
    <xdr:from>
      <xdr:col>7</xdr:col>
      <xdr:colOff>123825</xdr:colOff>
      <xdr:row>0</xdr:row>
      <xdr:rowOff>66675</xdr:rowOff>
    </xdr:from>
    <xdr:ext cx="1057275" cy="581025"/>
    <xdr:sp macro="" textlink="">
      <xdr:nvSpPr>
        <xdr:cNvPr id="41" name="Shape 4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/>
      </xdr:nvSpPr>
      <xdr:spPr>
        <a:xfrm>
          <a:off x="4191000" y="66675"/>
          <a:ext cx="1057275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Cálculos</a:t>
          </a:r>
          <a:endParaRPr sz="1400"/>
        </a:p>
      </xdr:txBody>
    </xdr:sp>
    <xdr:clientData fLocksWithSheet="0"/>
  </xdr:oneCellAnchor>
  <xdr:oneCellAnchor>
    <xdr:from>
      <xdr:col>10</xdr:col>
      <xdr:colOff>142875</xdr:colOff>
      <xdr:row>0</xdr:row>
      <xdr:rowOff>66675</xdr:rowOff>
    </xdr:from>
    <xdr:ext cx="1047750" cy="581025"/>
    <xdr:sp macro="" textlink="">
      <xdr:nvSpPr>
        <xdr:cNvPr id="42" name="Shape 4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/>
      </xdr:nvSpPr>
      <xdr:spPr>
        <a:xfrm>
          <a:off x="5953125" y="66675"/>
          <a:ext cx="1047750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Literatura</a:t>
          </a:r>
          <a:endParaRPr sz="1400"/>
        </a:p>
      </xdr:txBody>
    </xdr:sp>
    <xdr:clientData fLocksWithSheet="0"/>
  </xdr:oneCellAnchor>
  <xdr:oneCellAnchor>
    <xdr:from>
      <xdr:col>13</xdr:col>
      <xdr:colOff>161925</xdr:colOff>
      <xdr:row>0</xdr:row>
      <xdr:rowOff>47625</xdr:rowOff>
    </xdr:from>
    <xdr:ext cx="1057275" cy="581025"/>
    <xdr:sp macro="" textlink="">
      <xdr:nvSpPr>
        <xdr:cNvPr id="43" name="Shape 4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/>
      </xdr:nvSpPr>
      <xdr:spPr>
        <a:xfrm>
          <a:off x="4822125" y="3494250"/>
          <a:ext cx="1047750" cy="571500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Conclusão</a:t>
          </a:r>
          <a:endParaRPr sz="1400"/>
        </a:p>
      </xdr:txBody>
    </xdr:sp>
    <xdr:clientData fLocksWithSheet="0"/>
  </xdr:oneCellAnchor>
  <xdr:oneCellAnchor>
    <xdr:from>
      <xdr:col>15</xdr:col>
      <xdr:colOff>361950</xdr:colOff>
      <xdr:row>0</xdr:row>
      <xdr:rowOff>38100</xdr:rowOff>
    </xdr:from>
    <xdr:ext cx="1057275" cy="581025"/>
    <xdr:sp macro="" textlink="">
      <xdr:nvSpPr>
        <xdr:cNvPr id="44" name="Shape 4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/>
      </xdr:nvSpPr>
      <xdr:spPr>
        <a:xfrm>
          <a:off x="4822125" y="3494250"/>
          <a:ext cx="1047750" cy="571500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Referência</a:t>
          </a:r>
          <a:endParaRPr sz="1400"/>
        </a:p>
      </xdr:txBody>
    </xdr:sp>
    <xdr:clientData fLocksWithSheet="0"/>
  </xdr:oneCellAnchor>
  <xdr:oneCellAnchor>
    <xdr:from>
      <xdr:col>17</xdr:col>
      <xdr:colOff>523875</xdr:colOff>
      <xdr:row>0</xdr:row>
      <xdr:rowOff>28575</xdr:rowOff>
    </xdr:from>
    <xdr:ext cx="1057275" cy="581025"/>
    <xdr:sp macro="" textlink="">
      <xdr:nvSpPr>
        <xdr:cNvPr id="45" name="Shape 4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/>
      </xdr:nvSpPr>
      <xdr:spPr>
        <a:xfrm>
          <a:off x="4822125" y="3494250"/>
          <a:ext cx="1047750" cy="571500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Carta</a:t>
          </a:r>
          <a:endParaRPr sz="1400"/>
        </a:p>
      </xdr:txBody>
    </xdr:sp>
    <xdr:clientData fLocksWithSheet="0"/>
  </xdr:oneCellAnchor>
  <xdr:oneCellAnchor>
    <xdr:from>
      <xdr:col>0</xdr:col>
      <xdr:colOff>466725</xdr:colOff>
      <xdr:row>0</xdr:row>
      <xdr:rowOff>123825</xdr:rowOff>
    </xdr:from>
    <xdr:ext cx="628650" cy="466725"/>
    <xdr:pic>
      <xdr:nvPicPr>
        <xdr:cNvPr id="2" name="image1.png" title="Imagem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390525</xdr:colOff>
      <xdr:row>1</xdr:row>
      <xdr:rowOff>104775</xdr:rowOff>
    </xdr:from>
    <xdr:ext cx="5210175" cy="428625"/>
    <xdr:sp macro="" textlink="">
      <xdr:nvSpPr>
        <xdr:cNvPr id="46" name="Shape 46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 txBox="1"/>
      </xdr:nvSpPr>
      <xdr:spPr>
        <a:xfrm>
          <a:off x="2745675" y="3570450"/>
          <a:ext cx="5200650" cy="419100"/>
        </a:xfrm>
        <a:prstGeom prst="rect">
          <a:avLst/>
        </a:prstGeom>
        <a:solidFill>
          <a:srgbClr val="2F5496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Referências</a:t>
          </a:r>
          <a:endParaRPr sz="1400"/>
        </a:p>
      </xdr:txBody>
    </xdr:sp>
    <xdr:clientData fLocksWithSheet="0"/>
  </xdr:oneCellAnchor>
  <xdr:oneCellAnchor>
    <xdr:from>
      <xdr:col>5</xdr:col>
      <xdr:colOff>371475</xdr:colOff>
      <xdr:row>5</xdr:row>
      <xdr:rowOff>0</xdr:rowOff>
    </xdr:from>
    <xdr:ext cx="7534275" cy="4705350"/>
    <xdr:sp macro="" textlink="">
      <xdr:nvSpPr>
        <xdr:cNvPr id="47" name="Shape 47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 txBox="1"/>
      </xdr:nvSpPr>
      <xdr:spPr>
        <a:xfrm>
          <a:off x="1376375" y="837475"/>
          <a:ext cx="7515300" cy="46902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/>
            <a:t>BORGES, B,R; et al. </a:t>
          </a:r>
          <a:r>
            <a:rPr lang="en-US" sz="1200" b="1"/>
            <a:t>Estudo da resistência da torta utilizando filtro prensa.</a:t>
          </a:r>
          <a:r>
            <a:rPr lang="en-US" sz="1200"/>
            <a:t>UNIPAM: Minas Gerais. </a:t>
          </a:r>
          <a:endParaRPr sz="12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2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/>
            <a:t>NUNES,I. F.; ROCHA, B. A.; ALVES, G. P.; AMARAL, I. B. C.; REIS, A. B. R.</a:t>
          </a:r>
          <a:endParaRPr sz="12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1"/>
            <a:t>Predição do tempo de realização de Experimento em filtro prensa:</a:t>
          </a:r>
          <a:r>
            <a:rPr lang="en-US" sz="1200"/>
            <a:t> um estudo a partir de dados empíricos e teóricos. Revista Tecnológica - Universidade Estadual de Maringá - ISSN 1517-8048.</a:t>
          </a:r>
          <a:endParaRPr sz="12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2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2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800"/>
            <a:buFont typeface="Arial"/>
            <a:buNone/>
          </a:pPr>
          <a:r>
            <a:rPr lang="en-US" sz="1200"/>
            <a:t>CREMASCO, M.A. </a:t>
          </a:r>
          <a:r>
            <a:rPr lang="en-US" sz="1200" b="1"/>
            <a:t>Operações Unitárias em Sistemas Particulados e Fluidomecânicos.</a:t>
          </a:r>
          <a:r>
            <a:rPr lang="en-US" sz="1200"/>
            <a:t> São Paulo: Editora Blücher, 2012.</a:t>
          </a:r>
          <a:endParaRPr sz="7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800"/>
            <a:buFont typeface="Arial"/>
            <a:buNone/>
          </a:pPr>
          <a:endParaRPr sz="12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800"/>
            <a:buFont typeface="Arial"/>
            <a:buNone/>
          </a:pPr>
          <a:r>
            <a:rPr lang="en-US" sz="1200"/>
            <a:t>MOREIRA, G,C; FRANÇA, S,C,A. </a:t>
          </a:r>
          <a:r>
            <a:rPr lang="en-US" sz="1200" b="1"/>
            <a:t>Influência da agregação de partículas no desaguamento de rejeitos minerais e na qualidade da água. </a:t>
          </a:r>
          <a:r>
            <a:rPr lang="en-US" sz="1200"/>
            <a:t>VIII Jornada do programa de capacitação institucional, 2019.</a:t>
          </a:r>
          <a:endParaRPr sz="12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800"/>
            <a:buFont typeface="Arial"/>
            <a:buNone/>
          </a:pPr>
          <a:endParaRPr sz="12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800"/>
            <a:buFont typeface="Arial"/>
            <a:buNone/>
          </a:pPr>
          <a:r>
            <a:rPr lang="en-US" sz="1200"/>
            <a:t>ARAÚJO, C,A,O. </a:t>
          </a:r>
          <a:r>
            <a:rPr lang="en-US" sz="1200" b="1"/>
            <a:t>Estudo da filtração cruzada em geometria cilíndrica. </a:t>
          </a:r>
          <a:r>
            <a:rPr lang="en-US" sz="1200"/>
            <a:t>Universidade Federal Rural do Rio de Janeiro, 2010.</a:t>
          </a:r>
          <a:endParaRPr sz="12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800"/>
            <a:buFont typeface="Arial"/>
            <a:buNone/>
          </a:pPr>
          <a:endParaRPr sz="12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800"/>
            <a:buFont typeface="Arial"/>
            <a:buNone/>
          </a:pPr>
          <a:r>
            <a:rPr lang="en-US" sz="1200"/>
            <a:t>FREITAS, P,V,S.</a:t>
          </a:r>
          <a:r>
            <a:rPr lang="en-US" sz="1200" b="1"/>
            <a:t>Desenvolvimento de aplicativo para dimensionamento de equipamentos de filtração indústria química.</a:t>
          </a:r>
          <a:r>
            <a:rPr lang="en-US" sz="1200"/>
            <a:t> Universidade Federal do Triângulo Mineiro. 2022.</a:t>
          </a:r>
          <a:endParaRPr sz="12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200"/>
        </a:p>
      </xdr:txBody>
    </xdr:sp>
    <xdr:clientData fLocksWithSheet="0"/>
  </xdr:oneCellAnchor>
  <xdr:oneCellAnchor>
    <xdr:from>
      <xdr:col>2</xdr:col>
      <xdr:colOff>85725</xdr:colOff>
      <xdr:row>0</xdr:row>
      <xdr:rowOff>57150</xdr:rowOff>
    </xdr:from>
    <xdr:ext cx="1028700" cy="533400"/>
    <xdr:sp macro="" textlink="">
      <xdr:nvSpPr>
        <xdr:cNvPr id="48" name="Shape 4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/>
      </xdr:nvSpPr>
      <xdr:spPr>
        <a:xfrm>
          <a:off x="4836413" y="3518063"/>
          <a:ext cx="1019175" cy="52387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2"/>
            </a:buClr>
            <a:buSzPts val="1400"/>
            <a:buFont typeface="Calibri"/>
            <a:buNone/>
          </a:pPr>
          <a:r>
            <a:rPr lang="en-US" sz="1400">
              <a:solidFill>
                <a:schemeClr val="lt2"/>
              </a:solidFill>
              <a:latin typeface="Calibri"/>
              <a:ea typeface="Calibri"/>
              <a:cs typeface="Calibri"/>
              <a:sym typeface="Calibri"/>
            </a:rPr>
            <a:t>objetivos</a:t>
          </a:r>
          <a:endParaRPr sz="1400"/>
        </a:p>
      </xdr:txBody>
    </xdr:sp>
    <xdr:clientData fLocksWithSheet="0"/>
  </xdr:oneCellAnchor>
  <xdr:oneCellAnchor>
    <xdr:from>
      <xdr:col>4</xdr:col>
      <xdr:colOff>171450</xdr:colOff>
      <xdr:row>0</xdr:row>
      <xdr:rowOff>38100</xdr:rowOff>
    </xdr:from>
    <xdr:ext cx="1057275" cy="581025"/>
    <xdr:sp macro="" textlink="">
      <xdr:nvSpPr>
        <xdr:cNvPr id="49" name="Shape 4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/>
      </xdr:nvSpPr>
      <xdr:spPr>
        <a:xfrm>
          <a:off x="4822125" y="3494250"/>
          <a:ext cx="1047750" cy="571500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Equações</a:t>
          </a:r>
          <a:endParaRPr sz="1400"/>
        </a:p>
      </xdr:txBody>
    </xdr:sp>
    <xdr:clientData fLocksWithSheet="0"/>
  </xdr:oneCellAnchor>
  <xdr:oneCellAnchor>
    <xdr:from>
      <xdr:col>7</xdr:col>
      <xdr:colOff>104775</xdr:colOff>
      <xdr:row>0</xdr:row>
      <xdr:rowOff>76200</xdr:rowOff>
    </xdr:from>
    <xdr:ext cx="1057275" cy="581025"/>
    <xdr:sp macro="" textlink="">
      <xdr:nvSpPr>
        <xdr:cNvPr id="51" name="Shape 5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/>
      </xdr:nvSpPr>
      <xdr:spPr>
        <a:xfrm>
          <a:off x="4171950" y="76200"/>
          <a:ext cx="1057275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Cálculos</a:t>
          </a:r>
          <a:endParaRPr sz="1400"/>
        </a:p>
      </xdr:txBody>
    </xdr:sp>
    <xdr:clientData fLocksWithSheet="0"/>
  </xdr:oneCellAnchor>
  <xdr:oneCellAnchor>
    <xdr:from>
      <xdr:col>10</xdr:col>
      <xdr:colOff>76200</xdr:colOff>
      <xdr:row>0</xdr:row>
      <xdr:rowOff>66675</xdr:rowOff>
    </xdr:from>
    <xdr:ext cx="1047750" cy="581025"/>
    <xdr:sp macro="" textlink="">
      <xdr:nvSpPr>
        <xdr:cNvPr id="52" name="Shape 5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/>
      </xdr:nvSpPr>
      <xdr:spPr>
        <a:xfrm>
          <a:off x="5886450" y="66675"/>
          <a:ext cx="1047750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Literatura</a:t>
          </a:r>
          <a:endParaRPr sz="1400"/>
        </a:p>
      </xdr:txBody>
    </xdr:sp>
    <xdr:clientData fLocksWithSheet="0"/>
  </xdr:oneCellAnchor>
  <xdr:oneCellAnchor>
    <xdr:from>
      <xdr:col>13</xdr:col>
      <xdr:colOff>161925</xdr:colOff>
      <xdr:row>0</xdr:row>
      <xdr:rowOff>47625</xdr:rowOff>
    </xdr:from>
    <xdr:ext cx="1057275" cy="581025"/>
    <xdr:sp macro="" textlink="">
      <xdr:nvSpPr>
        <xdr:cNvPr id="53" name="Shape 5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/>
      </xdr:nvSpPr>
      <xdr:spPr>
        <a:xfrm>
          <a:off x="4822125" y="3494250"/>
          <a:ext cx="1047750" cy="571500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Conclusão</a:t>
          </a:r>
          <a:endParaRPr sz="1400"/>
        </a:p>
      </xdr:txBody>
    </xdr:sp>
    <xdr:clientData fLocksWithSheet="0"/>
  </xdr:oneCellAnchor>
  <xdr:oneCellAnchor>
    <xdr:from>
      <xdr:col>15</xdr:col>
      <xdr:colOff>361950</xdr:colOff>
      <xdr:row>0</xdr:row>
      <xdr:rowOff>38100</xdr:rowOff>
    </xdr:from>
    <xdr:ext cx="1057275" cy="581025"/>
    <xdr:sp macro="" textlink="">
      <xdr:nvSpPr>
        <xdr:cNvPr id="54" name="Shape 5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/>
      </xdr:nvSpPr>
      <xdr:spPr>
        <a:xfrm>
          <a:off x="4822125" y="3494250"/>
          <a:ext cx="1047750" cy="571500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Referência</a:t>
          </a:r>
          <a:endParaRPr sz="1400"/>
        </a:p>
      </xdr:txBody>
    </xdr:sp>
    <xdr:clientData fLocksWithSheet="0"/>
  </xdr:oneCellAnchor>
  <xdr:oneCellAnchor>
    <xdr:from>
      <xdr:col>17</xdr:col>
      <xdr:colOff>495300</xdr:colOff>
      <xdr:row>0</xdr:row>
      <xdr:rowOff>38100</xdr:rowOff>
    </xdr:from>
    <xdr:ext cx="1057275" cy="581025"/>
    <xdr:sp macro="" textlink="">
      <xdr:nvSpPr>
        <xdr:cNvPr id="55" name="Shape 5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/>
      </xdr:nvSpPr>
      <xdr:spPr>
        <a:xfrm>
          <a:off x="4822125" y="3494250"/>
          <a:ext cx="1047750" cy="571500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Carta</a:t>
          </a:r>
          <a:endParaRPr sz="1400"/>
        </a:p>
      </xdr:txBody>
    </xdr:sp>
    <xdr:clientData fLocksWithSheet="0"/>
  </xdr:oneCellAnchor>
  <xdr:oneCellAnchor>
    <xdr:from>
      <xdr:col>0</xdr:col>
      <xdr:colOff>466725</xdr:colOff>
      <xdr:row>0</xdr:row>
      <xdr:rowOff>123825</xdr:rowOff>
    </xdr:from>
    <xdr:ext cx="628650" cy="466725"/>
    <xdr:pic>
      <xdr:nvPicPr>
        <xdr:cNvPr id="2" name="image1.png" title="Imagem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85725</xdr:colOff>
      <xdr:row>0</xdr:row>
      <xdr:rowOff>57150</xdr:rowOff>
    </xdr:from>
    <xdr:ext cx="971550" cy="533400"/>
    <xdr:sp macro="" textlink="">
      <xdr:nvSpPr>
        <xdr:cNvPr id="56" name="Shape 5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SpPr/>
      </xdr:nvSpPr>
      <xdr:spPr>
        <a:xfrm>
          <a:off x="4864988" y="3518063"/>
          <a:ext cx="962025" cy="52387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2"/>
            </a:buClr>
            <a:buSzPts val="1400"/>
            <a:buFont typeface="Calibri"/>
            <a:buNone/>
          </a:pPr>
          <a:r>
            <a:rPr lang="en-US" sz="1400">
              <a:solidFill>
                <a:schemeClr val="lt2"/>
              </a:solidFill>
              <a:latin typeface="Calibri"/>
              <a:ea typeface="Calibri"/>
              <a:cs typeface="Calibri"/>
              <a:sym typeface="Calibri"/>
            </a:rPr>
            <a:t>objetivos</a:t>
          </a:r>
          <a:endParaRPr sz="1400"/>
        </a:p>
      </xdr:txBody>
    </xdr:sp>
    <xdr:clientData fLocksWithSheet="0"/>
  </xdr:oneCellAnchor>
  <xdr:oneCellAnchor>
    <xdr:from>
      <xdr:col>5</xdr:col>
      <xdr:colOff>47625</xdr:colOff>
      <xdr:row>0</xdr:row>
      <xdr:rowOff>38100</xdr:rowOff>
    </xdr:from>
    <xdr:ext cx="1057275" cy="581025"/>
    <xdr:sp macro="" textlink="">
      <xdr:nvSpPr>
        <xdr:cNvPr id="57" name="Shape 5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SpPr/>
      </xdr:nvSpPr>
      <xdr:spPr>
        <a:xfrm>
          <a:off x="2847975" y="38100"/>
          <a:ext cx="1057275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Equações</a:t>
          </a:r>
          <a:endParaRPr sz="1400"/>
        </a:p>
      </xdr:txBody>
    </xdr:sp>
    <xdr:clientData fLocksWithSheet="0"/>
  </xdr:oneCellAnchor>
  <xdr:oneCellAnchor>
    <xdr:from>
      <xdr:col>7</xdr:col>
      <xdr:colOff>571500</xdr:colOff>
      <xdr:row>0</xdr:row>
      <xdr:rowOff>66675</xdr:rowOff>
    </xdr:from>
    <xdr:ext cx="1104900" cy="581025"/>
    <xdr:sp macro="" textlink="">
      <xdr:nvSpPr>
        <xdr:cNvPr id="59" name="Shape 5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SpPr/>
      </xdr:nvSpPr>
      <xdr:spPr>
        <a:xfrm>
          <a:off x="4533900" y="66675"/>
          <a:ext cx="1104900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Cálculos</a:t>
          </a:r>
          <a:endParaRPr sz="1400"/>
        </a:p>
      </xdr:txBody>
    </xdr:sp>
    <xdr:clientData fLocksWithSheet="0"/>
  </xdr:oneCellAnchor>
  <xdr:oneCellAnchor>
    <xdr:from>
      <xdr:col>8</xdr:col>
      <xdr:colOff>180975</xdr:colOff>
      <xdr:row>0</xdr:row>
      <xdr:rowOff>57150</xdr:rowOff>
    </xdr:from>
    <xdr:ext cx="1057275" cy="581025"/>
    <xdr:sp macro="" textlink="">
      <xdr:nvSpPr>
        <xdr:cNvPr id="60" name="Shape 6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SpPr/>
      </xdr:nvSpPr>
      <xdr:spPr>
        <a:xfrm>
          <a:off x="6191250" y="57150"/>
          <a:ext cx="1057275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Literatura</a:t>
          </a:r>
          <a:endParaRPr sz="1400"/>
        </a:p>
      </xdr:txBody>
    </xdr:sp>
    <xdr:clientData fLocksWithSheet="0"/>
  </xdr:oneCellAnchor>
  <xdr:oneCellAnchor>
    <xdr:from>
      <xdr:col>10</xdr:col>
      <xdr:colOff>247650</xdr:colOff>
      <xdr:row>0</xdr:row>
      <xdr:rowOff>85725</xdr:rowOff>
    </xdr:from>
    <xdr:ext cx="1238250" cy="581025"/>
    <xdr:sp macro="" textlink="">
      <xdr:nvSpPr>
        <xdr:cNvPr id="61" name="Shape 6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SpPr/>
      </xdr:nvSpPr>
      <xdr:spPr>
        <a:xfrm>
          <a:off x="7972425" y="85725"/>
          <a:ext cx="1238250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Conclusão</a:t>
          </a:r>
          <a:endParaRPr sz="1400"/>
        </a:p>
      </xdr:txBody>
    </xdr:sp>
    <xdr:clientData fLocksWithSheet="0"/>
  </xdr:oneCellAnchor>
  <xdr:oneCellAnchor>
    <xdr:from>
      <xdr:col>12</xdr:col>
      <xdr:colOff>723900</xdr:colOff>
      <xdr:row>0</xdr:row>
      <xdr:rowOff>95250</xdr:rowOff>
    </xdr:from>
    <xdr:ext cx="1457325" cy="581025"/>
    <xdr:sp macro="" textlink="">
      <xdr:nvSpPr>
        <xdr:cNvPr id="62" name="Shape 6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SpPr/>
      </xdr:nvSpPr>
      <xdr:spPr>
        <a:xfrm>
          <a:off x="9610725" y="95250"/>
          <a:ext cx="1457325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Referência</a:t>
          </a:r>
          <a:endParaRPr sz="1400"/>
        </a:p>
      </xdr:txBody>
    </xdr:sp>
    <xdr:clientData fLocksWithSheet="0"/>
  </xdr:oneCellAnchor>
  <xdr:oneCellAnchor>
    <xdr:from>
      <xdr:col>13</xdr:col>
      <xdr:colOff>333375</xdr:colOff>
      <xdr:row>0</xdr:row>
      <xdr:rowOff>47625</xdr:rowOff>
    </xdr:from>
    <xdr:ext cx="1047750" cy="581025"/>
    <xdr:sp macro="" textlink="">
      <xdr:nvSpPr>
        <xdr:cNvPr id="63" name="Shape 6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SpPr/>
      </xdr:nvSpPr>
      <xdr:spPr>
        <a:xfrm>
          <a:off x="11439525" y="47625"/>
          <a:ext cx="1047750" cy="581025"/>
        </a:xfrm>
        <a:prstGeom prst="roundRect">
          <a:avLst>
            <a:gd name="adj" fmla="val 16667"/>
          </a:avLst>
        </a:prstGeom>
        <a:solidFill>
          <a:srgbClr val="8DA9DB"/>
        </a:solidFill>
        <a:ln>
          <a:noFill/>
        </a:ln>
        <a:effectLst>
          <a:outerShdw blurRad="107950" dist="12700" dir="5400000" algn="ctr">
            <a:srgbClr val="000000"/>
          </a:outerShdw>
        </a:effectLst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Carta</a:t>
          </a:r>
          <a:endParaRPr sz="1400"/>
        </a:p>
      </xdr:txBody>
    </xdr:sp>
    <xdr:clientData fLocksWithSheet="0"/>
  </xdr:oneCellAnchor>
  <xdr:oneCellAnchor>
    <xdr:from>
      <xdr:col>0</xdr:col>
      <xdr:colOff>466725</xdr:colOff>
      <xdr:row>0</xdr:row>
      <xdr:rowOff>123825</xdr:rowOff>
    </xdr:from>
    <xdr:ext cx="628650" cy="466725"/>
    <xdr:pic>
      <xdr:nvPicPr>
        <xdr:cNvPr id="2" name="image1.png" title="Imagem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pane ySplit="1" topLeftCell="A5" activePane="bottomLeft" state="frozen"/>
      <selection pane="bottomLeft" activeCell="B3" sqref="B3"/>
    </sheetView>
  </sheetViews>
  <sheetFormatPr defaultColWidth="14.42578125" defaultRowHeight="15" customHeight="1"/>
  <cols>
    <col min="1" max="26" width="8.7109375" customWidth="1"/>
  </cols>
  <sheetData>
    <row r="1" spans="1:26" ht="5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2"/>
    </row>
    <row r="3" spans="1:26">
      <c r="A3" s="1"/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  <c r="U3" s="1"/>
      <c r="V3" s="1"/>
      <c r="W3" s="2"/>
      <c r="X3" s="2"/>
      <c r="Y3" s="2"/>
      <c r="Z3" s="2"/>
    </row>
    <row r="4" spans="1:26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"/>
      <c r="U4" s="1"/>
      <c r="V4" s="1"/>
      <c r="W4" s="2"/>
      <c r="X4" s="2"/>
      <c r="Y4" s="2"/>
      <c r="Z4" s="2"/>
    </row>
    <row r="5" spans="1:26">
      <c r="A5" s="1"/>
      <c r="B5" s="1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3"/>
      <c r="S5" s="3"/>
      <c r="T5" s="1"/>
      <c r="U5" s="1"/>
      <c r="V5" s="1"/>
      <c r="W5" s="2"/>
      <c r="X5" s="2"/>
      <c r="Y5" s="2"/>
      <c r="Z5" s="2"/>
    </row>
    <row r="6" spans="1:26">
      <c r="A6" s="1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3"/>
      <c r="S6" s="3"/>
      <c r="T6" s="1"/>
      <c r="U6" s="1"/>
      <c r="V6" s="1"/>
      <c r="W6" s="2"/>
      <c r="X6" s="2"/>
      <c r="Y6" s="2"/>
      <c r="Z6" s="2"/>
    </row>
    <row r="7" spans="1:26">
      <c r="A7" s="1"/>
      <c r="B7" s="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3"/>
      <c r="S7" s="3"/>
      <c r="T7" s="1"/>
      <c r="U7" s="1"/>
      <c r="V7" s="1"/>
      <c r="W7" s="2"/>
      <c r="X7" s="2"/>
      <c r="Y7" s="2"/>
      <c r="Z7" s="2"/>
    </row>
    <row r="8" spans="1:26" ht="15.75" customHeight="1">
      <c r="A8" s="1"/>
      <c r="B8" s="1"/>
      <c r="C8" s="4"/>
      <c r="D8" s="85" t="s">
        <v>0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"/>
      <c r="R8" s="3"/>
      <c r="S8" s="3"/>
      <c r="T8" s="1"/>
      <c r="U8" s="1"/>
      <c r="V8" s="1"/>
      <c r="W8" s="2"/>
      <c r="X8" s="2"/>
      <c r="Y8" s="2"/>
      <c r="Z8" s="2"/>
    </row>
    <row r="9" spans="1:26" ht="15.75" customHeight="1">
      <c r="A9" s="1"/>
      <c r="B9" s="1"/>
      <c r="C9" s="4"/>
      <c r="D9" s="85" t="s">
        <v>1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4"/>
      <c r="R9" s="3"/>
      <c r="S9" s="3"/>
      <c r="T9" s="1"/>
      <c r="U9" s="1"/>
      <c r="V9" s="1"/>
      <c r="W9" s="2"/>
      <c r="X9" s="2"/>
      <c r="Y9" s="2"/>
      <c r="Z9" s="2"/>
    </row>
    <row r="10" spans="1:26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3"/>
      <c r="S10" s="3"/>
      <c r="T10" s="1"/>
      <c r="U10" s="1"/>
      <c r="V10" s="1"/>
      <c r="W10" s="2"/>
      <c r="X10" s="2"/>
      <c r="Y10" s="2"/>
      <c r="Z10" s="2"/>
    </row>
    <row r="11" spans="1:26">
      <c r="A11" s="1"/>
      <c r="B11" s="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  <c r="S11" s="3"/>
      <c r="T11" s="1"/>
      <c r="U11" s="1"/>
      <c r="V11" s="1"/>
      <c r="W11" s="2"/>
      <c r="X11" s="2"/>
      <c r="Y11" s="2"/>
      <c r="Z11" s="2"/>
    </row>
    <row r="12" spans="1:26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1"/>
      <c r="U12" s="1"/>
      <c r="V12" s="1"/>
      <c r="W12" s="2"/>
      <c r="X12" s="2"/>
      <c r="Y12" s="2"/>
      <c r="Z12" s="2"/>
    </row>
    <row r="13" spans="1:26" ht="15.75" customHeight="1">
      <c r="A13" s="1"/>
      <c r="B13" s="1"/>
      <c r="C13" s="4"/>
      <c r="D13" s="4"/>
      <c r="E13" s="4"/>
      <c r="F13" s="87" t="s">
        <v>2</v>
      </c>
      <c r="G13" s="86"/>
      <c r="H13" s="86"/>
      <c r="I13" s="86"/>
      <c r="J13" s="86"/>
      <c r="K13" s="86"/>
      <c r="L13" s="86"/>
      <c r="M13" s="86"/>
      <c r="N13" s="86"/>
      <c r="O13" s="4"/>
      <c r="P13" s="4"/>
      <c r="Q13" s="4"/>
      <c r="R13" s="3"/>
      <c r="S13" s="3"/>
      <c r="T13" s="1"/>
      <c r="U13" s="1"/>
      <c r="V13" s="1"/>
      <c r="W13" s="2"/>
      <c r="X13" s="2"/>
      <c r="Y13" s="2"/>
      <c r="Z13" s="2"/>
    </row>
    <row r="14" spans="1:26">
      <c r="A14" s="1"/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"/>
      <c r="S14" s="3"/>
      <c r="T14" s="1"/>
      <c r="U14" s="1"/>
      <c r="V14" s="1"/>
      <c r="W14" s="2"/>
      <c r="X14" s="2"/>
      <c r="Y14" s="2"/>
      <c r="Z14" s="2"/>
    </row>
    <row r="15" spans="1:26">
      <c r="A15" s="1"/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3"/>
      <c r="S15" s="3"/>
      <c r="T15" s="1"/>
      <c r="U15" s="1"/>
      <c r="V15" s="1"/>
      <c r="W15" s="2"/>
      <c r="X15" s="2"/>
      <c r="Y15" s="2"/>
      <c r="Z15" s="2"/>
    </row>
    <row r="16" spans="1:26">
      <c r="A16" s="1"/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3"/>
      <c r="S16" s="3"/>
      <c r="T16" s="1"/>
      <c r="U16" s="1"/>
      <c r="V16" s="1"/>
      <c r="W16" s="2"/>
      <c r="X16" s="2"/>
      <c r="Y16" s="2"/>
      <c r="Z16" s="2"/>
    </row>
    <row r="17" spans="1:26">
      <c r="A17" s="1"/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3"/>
      <c r="S17" s="3"/>
      <c r="T17" s="1"/>
      <c r="U17" s="1"/>
      <c r="V17" s="1"/>
      <c r="W17" s="2"/>
      <c r="X17" s="2"/>
      <c r="Y17" s="2"/>
      <c r="Z17" s="2"/>
    </row>
    <row r="18" spans="1:26">
      <c r="A18" s="1"/>
      <c r="B18" s="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"/>
      <c r="S18" s="3"/>
      <c r="T18" s="1"/>
      <c r="U18" s="1"/>
      <c r="V18" s="1"/>
      <c r="W18" s="2"/>
      <c r="X18" s="2"/>
      <c r="Y18" s="2"/>
      <c r="Z18" s="2"/>
    </row>
    <row r="19" spans="1:26" ht="15.75" customHeight="1">
      <c r="A19" s="1"/>
      <c r="B19" s="1"/>
      <c r="C19" s="4"/>
      <c r="D19" s="85" t="s">
        <v>3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4"/>
      <c r="R19" s="3"/>
      <c r="S19" s="3"/>
      <c r="T19" s="1"/>
      <c r="U19" s="1"/>
      <c r="V19" s="1"/>
      <c r="W19" s="2"/>
      <c r="X19" s="2"/>
      <c r="Y19" s="2"/>
      <c r="Z19" s="2"/>
    </row>
    <row r="20" spans="1:26" ht="15.75" customHeight="1">
      <c r="A20" s="1"/>
      <c r="B20" s="1"/>
      <c r="C20" s="4"/>
      <c r="D20" s="85" t="s">
        <v>4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4"/>
      <c r="R20" s="3"/>
      <c r="S20" s="3"/>
      <c r="T20" s="1"/>
      <c r="U20" s="1"/>
      <c r="V20" s="1"/>
      <c r="W20" s="2"/>
      <c r="X20" s="2"/>
      <c r="Y20" s="2"/>
      <c r="Z20" s="2"/>
    </row>
    <row r="21" spans="1:26" ht="15.75" customHeight="1">
      <c r="A21" s="1"/>
      <c r="B21" s="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3"/>
      <c r="S21" s="3"/>
      <c r="T21" s="1"/>
      <c r="U21" s="1"/>
      <c r="V21" s="1"/>
      <c r="W21" s="2"/>
      <c r="X21" s="2"/>
      <c r="Y21" s="2"/>
      <c r="Z21" s="2"/>
    </row>
    <row r="22" spans="1:26" ht="15.75" customHeight="1">
      <c r="A22" s="1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3"/>
      <c r="S22" s="3"/>
      <c r="T22" s="1"/>
      <c r="U22" s="1"/>
      <c r="V22" s="1"/>
      <c r="W22" s="2"/>
      <c r="X22" s="2"/>
      <c r="Y22" s="2"/>
      <c r="Z22" s="2"/>
    </row>
    <row r="23" spans="1:26" ht="15.75" customHeight="1">
      <c r="A23" s="1"/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3"/>
      <c r="S23" s="3"/>
      <c r="T23" s="1"/>
      <c r="U23" s="1"/>
      <c r="V23" s="1"/>
      <c r="W23" s="2"/>
      <c r="X23" s="2"/>
      <c r="Y23" s="2"/>
      <c r="Z23" s="2"/>
    </row>
    <row r="24" spans="1:26" ht="15.75" customHeight="1">
      <c r="A24" s="1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"/>
      <c r="U24" s="1"/>
      <c r="V24" s="1"/>
      <c r="W24" s="2"/>
      <c r="X24" s="2"/>
      <c r="Y24" s="2"/>
      <c r="Z24" s="2"/>
    </row>
    <row r="25" spans="1:26" ht="15.75" customHeight="1">
      <c r="A25" s="1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"/>
      <c r="U25" s="1"/>
      <c r="V25" s="1"/>
      <c r="W25" s="2"/>
      <c r="X25" s="2"/>
      <c r="Y25" s="2"/>
      <c r="Z25" s="2"/>
    </row>
    <row r="26" spans="1:26" ht="15.75" customHeight="1">
      <c r="A26" s="1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"/>
      <c r="U26" s="1"/>
      <c r="V26" s="1"/>
      <c r="W26" s="2"/>
      <c r="X26" s="2"/>
      <c r="Y26" s="2"/>
      <c r="Z26" s="2"/>
    </row>
    <row r="27" spans="1:26" ht="15.75" customHeight="1">
      <c r="A27" s="1"/>
      <c r="B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"/>
      <c r="U27" s="1"/>
      <c r="V27" s="1"/>
      <c r="W27" s="2"/>
      <c r="X27" s="2"/>
      <c r="Y27" s="2"/>
      <c r="Z27" s="2"/>
    </row>
    <row r="28" spans="1:26" ht="15.75" customHeight="1">
      <c r="A28" s="1"/>
      <c r="B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"/>
      <c r="U28" s="1"/>
      <c r="V28" s="1"/>
      <c r="W28" s="2"/>
      <c r="X28" s="2"/>
      <c r="Y28" s="2"/>
      <c r="Z28" s="2"/>
    </row>
    <row r="29" spans="1:26" ht="15.75" customHeight="1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"/>
      <c r="U29" s="1"/>
      <c r="V29" s="1"/>
      <c r="W29" s="2"/>
      <c r="X29" s="2"/>
      <c r="Y29" s="2"/>
      <c r="Z29" s="2"/>
    </row>
    <row r="30" spans="1:26" ht="15.75" customHeight="1">
      <c r="A30" s="1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"/>
      <c r="U30" s="1"/>
      <c r="V30" s="1"/>
      <c r="W30" s="2"/>
      <c r="X30" s="2"/>
      <c r="Y30" s="2"/>
      <c r="Z30" s="2"/>
    </row>
    <row r="31" spans="1:26" ht="15.75" customHeight="1">
      <c r="A31" s="1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"/>
      <c r="U31" s="1"/>
      <c r="V31" s="1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V167" s="2"/>
      <c r="W167" s="2"/>
      <c r="X167" s="2"/>
      <c r="Y167" s="2"/>
      <c r="Z167" s="2"/>
    </row>
    <row r="168" spans="1:26" ht="15.75" customHeight="1">
      <c r="V168" s="2"/>
      <c r="W168" s="2"/>
      <c r="X168" s="2"/>
      <c r="Y168" s="2"/>
      <c r="Z168" s="2"/>
    </row>
    <row r="169" spans="1:26" ht="15.75" customHeight="1">
      <c r="V169" s="2"/>
      <c r="W169" s="2"/>
      <c r="X169" s="2"/>
      <c r="Y169" s="2"/>
      <c r="Z169" s="2"/>
    </row>
    <row r="170" spans="1:26" ht="15.75" customHeight="1">
      <c r="V170" s="2"/>
      <c r="W170" s="2"/>
      <c r="X170" s="2"/>
      <c r="Y170" s="2"/>
      <c r="Z170" s="2"/>
    </row>
    <row r="171" spans="1:26" ht="15.75" customHeight="1">
      <c r="V171" s="2"/>
      <c r="W171" s="2"/>
      <c r="X171" s="2"/>
      <c r="Y171" s="2"/>
      <c r="Z171" s="2"/>
    </row>
    <row r="172" spans="1:26" ht="15.75" customHeight="1">
      <c r="V172" s="2"/>
      <c r="W172" s="2"/>
      <c r="X172" s="2"/>
      <c r="Y172" s="2"/>
      <c r="Z172" s="2"/>
    </row>
    <row r="173" spans="1:26" ht="15.75" customHeight="1">
      <c r="V173" s="2"/>
      <c r="W173" s="2"/>
      <c r="X173" s="2"/>
      <c r="Y173" s="2"/>
      <c r="Z173" s="2"/>
    </row>
    <row r="174" spans="1:26" ht="15.75" customHeight="1">
      <c r="V174" s="2"/>
      <c r="W174" s="2"/>
      <c r="X174" s="2"/>
      <c r="Y174" s="2"/>
      <c r="Z174" s="2"/>
    </row>
    <row r="175" spans="1:26" ht="15.75" customHeight="1">
      <c r="V175" s="2"/>
      <c r="W175" s="2"/>
      <c r="X175" s="2"/>
      <c r="Y175" s="2"/>
      <c r="Z175" s="2"/>
    </row>
    <row r="176" spans="1:26" ht="15.75" customHeight="1">
      <c r="V176" s="2"/>
      <c r="W176" s="2"/>
      <c r="X176" s="2"/>
      <c r="Y176" s="2"/>
      <c r="Z176" s="2"/>
    </row>
    <row r="177" spans="22:26" ht="15.75" customHeight="1">
      <c r="V177" s="2"/>
      <c r="W177" s="2"/>
      <c r="X177" s="2"/>
      <c r="Y177" s="2"/>
      <c r="Z177" s="2"/>
    </row>
    <row r="178" spans="22:26" ht="15.75" customHeight="1">
      <c r="V178" s="2"/>
      <c r="W178" s="2"/>
      <c r="X178" s="2"/>
      <c r="Y178" s="2"/>
      <c r="Z178" s="2"/>
    </row>
    <row r="179" spans="22:26" ht="15.75" customHeight="1">
      <c r="V179" s="2"/>
      <c r="W179" s="2"/>
      <c r="X179" s="2"/>
      <c r="Y179" s="2"/>
      <c r="Z179" s="2"/>
    </row>
    <row r="180" spans="22:26" ht="15.75" customHeight="1">
      <c r="V180" s="2"/>
      <c r="W180" s="2"/>
      <c r="X180" s="2"/>
      <c r="Y180" s="2"/>
      <c r="Z180" s="2"/>
    </row>
    <row r="181" spans="22:26" ht="15.75" customHeight="1">
      <c r="V181" s="2"/>
      <c r="W181" s="2"/>
      <c r="X181" s="2"/>
      <c r="Y181" s="2"/>
      <c r="Z181" s="2"/>
    </row>
    <row r="182" spans="22:26" ht="15.75" customHeight="1">
      <c r="V182" s="2"/>
      <c r="W182" s="2"/>
      <c r="X182" s="2"/>
      <c r="Y182" s="2"/>
      <c r="Z182" s="2"/>
    </row>
    <row r="183" spans="22:26" ht="15.75" customHeight="1">
      <c r="V183" s="2"/>
      <c r="W183" s="2"/>
      <c r="X183" s="2"/>
      <c r="Y183" s="2"/>
      <c r="Z183" s="2"/>
    </row>
    <row r="184" spans="22:26" ht="15.75" customHeight="1">
      <c r="V184" s="2"/>
      <c r="W184" s="2"/>
      <c r="X184" s="2"/>
      <c r="Y184" s="2"/>
      <c r="Z184" s="2"/>
    </row>
    <row r="185" spans="22:26" ht="15.75" customHeight="1">
      <c r="V185" s="2"/>
      <c r="W185" s="2"/>
      <c r="X185" s="2"/>
      <c r="Y185" s="2"/>
      <c r="Z185" s="2"/>
    </row>
    <row r="186" spans="22:26" ht="15.75" customHeight="1">
      <c r="V186" s="2"/>
      <c r="W186" s="2"/>
      <c r="X186" s="2"/>
      <c r="Y186" s="2"/>
      <c r="Z186" s="2"/>
    </row>
    <row r="187" spans="22:26" ht="15.75" customHeight="1">
      <c r="V187" s="2"/>
      <c r="W187" s="2"/>
      <c r="X187" s="2"/>
      <c r="Y187" s="2"/>
      <c r="Z187" s="2"/>
    </row>
    <row r="188" spans="22:26" ht="15.75" customHeight="1">
      <c r="V188" s="2"/>
      <c r="W188" s="2"/>
      <c r="X188" s="2"/>
      <c r="Y188" s="2"/>
      <c r="Z188" s="2"/>
    </row>
    <row r="189" spans="22:26" ht="15.75" customHeight="1">
      <c r="V189" s="2"/>
      <c r="W189" s="2"/>
      <c r="X189" s="2"/>
      <c r="Y189" s="2"/>
      <c r="Z189" s="2"/>
    </row>
    <row r="190" spans="22:26" ht="15.75" customHeight="1">
      <c r="V190" s="2"/>
      <c r="W190" s="2"/>
      <c r="X190" s="2"/>
      <c r="Y190" s="2"/>
      <c r="Z190" s="2"/>
    </row>
    <row r="191" spans="22:26" ht="15.75" customHeight="1">
      <c r="V191" s="2"/>
      <c r="W191" s="2"/>
      <c r="X191" s="2"/>
      <c r="Y191" s="2"/>
      <c r="Z191" s="2"/>
    </row>
    <row r="192" spans="22:26" ht="15.75" customHeight="1">
      <c r="V192" s="2"/>
      <c r="W192" s="2"/>
      <c r="X192" s="2"/>
      <c r="Y192" s="2"/>
      <c r="Z192" s="2"/>
    </row>
    <row r="193" spans="22:26" ht="15.75" customHeight="1">
      <c r="V193" s="2"/>
      <c r="W193" s="2"/>
      <c r="X193" s="2"/>
      <c r="Y193" s="2"/>
      <c r="Z193" s="2"/>
    </row>
    <row r="194" spans="22:26" ht="15.75" customHeight="1">
      <c r="V194" s="2"/>
      <c r="W194" s="2"/>
      <c r="X194" s="2"/>
      <c r="Y194" s="2"/>
      <c r="Z194" s="2"/>
    </row>
    <row r="195" spans="22:26" ht="15.75" customHeight="1">
      <c r="V195" s="2"/>
      <c r="W195" s="2"/>
      <c r="X195" s="2"/>
      <c r="Y195" s="2"/>
      <c r="Z195" s="2"/>
    </row>
    <row r="196" spans="22:26" ht="15.75" customHeight="1">
      <c r="V196" s="2"/>
      <c r="W196" s="2"/>
      <c r="X196" s="2"/>
      <c r="Y196" s="2"/>
      <c r="Z196" s="2"/>
    </row>
    <row r="197" spans="22:26" ht="15.75" customHeight="1">
      <c r="V197" s="2"/>
      <c r="W197" s="2"/>
      <c r="X197" s="2"/>
      <c r="Y197" s="2"/>
      <c r="Z197" s="2"/>
    </row>
    <row r="198" spans="22:26" ht="15.75" customHeight="1">
      <c r="V198" s="2"/>
      <c r="W198" s="2"/>
      <c r="X198" s="2"/>
      <c r="Y198" s="2"/>
      <c r="Z198" s="2"/>
    </row>
    <row r="199" spans="22:26" ht="15.75" customHeight="1">
      <c r="V199" s="2"/>
      <c r="W199" s="2"/>
      <c r="X199" s="2"/>
      <c r="Y199" s="2"/>
      <c r="Z199" s="2"/>
    </row>
    <row r="200" spans="22:26" ht="15.75" customHeight="1">
      <c r="V200" s="2"/>
      <c r="W200" s="2"/>
      <c r="X200" s="2"/>
      <c r="Y200" s="2"/>
      <c r="Z200" s="2"/>
    </row>
    <row r="201" spans="22:26" ht="15.75" customHeight="1">
      <c r="V201" s="2"/>
      <c r="W201" s="2"/>
      <c r="X201" s="2"/>
      <c r="Y201" s="2"/>
      <c r="Z201" s="2"/>
    </row>
    <row r="202" spans="22:26" ht="15.75" customHeight="1">
      <c r="V202" s="2"/>
      <c r="W202" s="2"/>
      <c r="X202" s="2"/>
      <c r="Y202" s="2"/>
      <c r="Z202" s="2"/>
    </row>
    <row r="203" spans="22:26" ht="15.75" customHeight="1">
      <c r="V203" s="2"/>
      <c r="W203" s="2"/>
      <c r="X203" s="2"/>
      <c r="Y203" s="2"/>
      <c r="Z203" s="2"/>
    </row>
    <row r="204" spans="22:26" ht="15.75" customHeight="1">
      <c r="V204" s="2"/>
      <c r="W204" s="2"/>
      <c r="X204" s="2"/>
      <c r="Y204" s="2"/>
      <c r="Z204" s="2"/>
    </row>
    <row r="205" spans="22:26" ht="15.75" customHeight="1">
      <c r="V205" s="2"/>
      <c r="W205" s="2"/>
      <c r="X205" s="2"/>
      <c r="Y205" s="2"/>
      <c r="Z205" s="2"/>
    </row>
    <row r="206" spans="22:26" ht="15.75" customHeight="1">
      <c r="V206" s="2"/>
      <c r="W206" s="2"/>
      <c r="X206" s="2"/>
      <c r="Y206" s="2"/>
      <c r="Z206" s="2"/>
    </row>
    <row r="207" spans="22:26" ht="15.75" customHeight="1">
      <c r="V207" s="2"/>
      <c r="W207" s="2"/>
      <c r="X207" s="2"/>
      <c r="Y207" s="2"/>
      <c r="Z207" s="2"/>
    </row>
    <row r="208" spans="22:26" ht="15.75" customHeight="1">
      <c r="V208" s="2"/>
      <c r="W208" s="2"/>
      <c r="X208" s="2"/>
      <c r="Y208" s="2"/>
      <c r="Z208" s="2"/>
    </row>
    <row r="209" spans="22:26" ht="15.75" customHeight="1">
      <c r="V209" s="2"/>
      <c r="W209" s="2"/>
      <c r="X209" s="2"/>
      <c r="Y209" s="2"/>
      <c r="Z209" s="2"/>
    </row>
    <row r="210" spans="22:26" ht="15.75" customHeight="1">
      <c r="V210" s="2"/>
      <c r="W210" s="2"/>
      <c r="X210" s="2"/>
      <c r="Y210" s="2"/>
      <c r="Z210" s="2"/>
    </row>
    <row r="211" spans="22:26" ht="15.75" customHeight="1">
      <c r="V211" s="2"/>
      <c r="W211" s="2"/>
      <c r="X211" s="2"/>
      <c r="Y211" s="2"/>
      <c r="Z211" s="2"/>
    </row>
    <row r="212" spans="22:26" ht="15.75" customHeight="1">
      <c r="V212" s="2"/>
      <c r="W212" s="2"/>
      <c r="X212" s="2"/>
      <c r="Y212" s="2"/>
      <c r="Z212" s="2"/>
    </row>
    <row r="213" spans="22:26" ht="15.75" customHeight="1">
      <c r="V213" s="2"/>
      <c r="W213" s="2"/>
      <c r="X213" s="2"/>
      <c r="Y213" s="2"/>
      <c r="Z213" s="2"/>
    </row>
    <row r="214" spans="22:26" ht="15.75" customHeight="1">
      <c r="V214" s="2"/>
      <c r="W214" s="2"/>
      <c r="X214" s="2"/>
      <c r="Y214" s="2"/>
      <c r="Z214" s="2"/>
    </row>
    <row r="215" spans="22:26" ht="15.75" customHeight="1">
      <c r="V215" s="2"/>
      <c r="W215" s="2"/>
      <c r="X215" s="2"/>
      <c r="Y215" s="2"/>
      <c r="Z215" s="2"/>
    </row>
    <row r="216" spans="22:26" ht="15.75" customHeight="1">
      <c r="V216" s="2"/>
      <c r="W216" s="2"/>
      <c r="X216" s="2"/>
      <c r="Y216" s="2"/>
      <c r="Z216" s="2"/>
    </row>
    <row r="217" spans="22:26" ht="15.75" customHeight="1">
      <c r="V217" s="2"/>
      <c r="W217" s="2"/>
      <c r="X217" s="2"/>
      <c r="Y217" s="2"/>
      <c r="Z217" s="2"/>
    </row>
    <row r="218" spans="22:26" ht="15.75" customHeight="1">
      <c r="V218" s="2"/>
      <c r="W218" s="2"/>
      <c r="X218" s="2"/>
      <c r="Y218" s="2"/>
      <c r="Z218" s="2"/>
    </row>
    <row r="219" spans="22:26" ht="15.75" customHeight="1">
      <c r="V219" s="2"/>
      <c r="W219" s="2"/>
      <c r="X219" s="2"/>
      <c r="Y219" s="2"/>
      <c r="Z219" s="2"/>
    </row>
    <row r="220" spans="22:26" ht="15.75" customHeight="1">
      <c r="V220" s="2"/>
      <c r="W220" s="2"/>
      <c r="X220" s="2"/>
      <c r="Y220" s="2"/>
      <c r="Z220" s="2"/>
    </row>
    <row r="221" spans="22:26" ht="15.75" customHeight="1"/>
    <row r="222" spans="22:26" ht="15.75" customHeight="1"/>
    <row r="223" spans="22:26" ht="15.75" customHeight="1"/>
    <row r="224" spans="22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D8:P8"/>
    <mergeCell ref="D9:P9"/>
    <mergeCell ref="F13:N13"/>
    <mergeCell ref="D19:P19"/>
    <mergeCell ref="D20:P20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26" width="8.7109375" customWidth="1"/>
  </cols>
  <sheetData>
    <row r="1" spans="1:29" ht="5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/>
    <row r="68" spans="1:29" ht="15.75" customHeight="1"/>
    <row r="69" spans="1:29" ht="15.75" customHeight="1"/>
    <row r="70" spans="1:29" ht="15.75" customHeight="1"/>
    <row r="71" spans="1:29" ht="15.75" customHeight="1"/>
    <row r="72" spans="1:29" ht="15.75" customHeight="1"/>
    <row r="73" spans="1:29" ht="15.75" customHeight="1"/>
    <row r="74" spans="1:29" ht="15.75" customHeight="1"/>
    <row r="75" spans="1:29" ht="15.75" customHeight="1"/>
    <row r="76" spans="1:29" ht="15.75" customHeight="1"/>
    <row r="77" spans="1:29" ht="15.75" customHeight="1"/>
    <row r="78" spans="1:29" ht="15.75" customHeight="1"/>
    <row r="79" spans="1:29" ht="15.75" customHeight="1"/>
    <row r="80" spans="1:29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00"/>
  <sheetViews>
    <sheetView showGridLines="0" workbookViewId="0">
      <pane ySplit="1" topLeftCell="A2" activePane="bottomLeft" state="frozen"/>
      <selection pane="bottomLeft"/>
    </sheetView>
  </sheetViews>
  <sheetFormatPr defaultColWidth="14.42578125" defaultRowHeight="15" customHeight="1"/>
  <cols>
    <col min="1" max="8" width="8.7109375" customWidth="1"/>
    <col min="9" max="9" width="19" customWidth="1"/>
    <col min="10" max="13" width="8.7109375" customWidth="1"/>
    <col min="14" max="14" width="25.7109375" customWidth="1"/>
    <col min="15" max="26" width="8.7109375" customWidth="1"/>
  </cols>
  <sheetData>
    <row r="1" spans="1:22" ht="5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5"/>
      <c r="B2" s="6"/>
      <c r="C2" s="6"/>
      <c r="D2" s="6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5"/>
    </row>
    <row r="3" spans="1:22">
      <c r="A3" s="10"/>
      <c r="B3" s="88" t="s">
        <v>5</v>
      </c>
      <c r="C3" s="89"/>
      <c r="D3" s="89"/>
      <c r="E3" s="89"/>
      <c r="F3" s="89"/>
      <c r="G3" s="90"/>
      <c r="H3" s="88" t="s">
        <v>6</v>
      </c>
      <c r="I3" s="89"/>
      <c r="J3" s="89"/>
      <c r="K3" s="89"/>
      <c r="L3" s="89"/>
      <c r="M3" s="90"/>
      <c r="N3" s="88" t="s">
        <v>7</v>
      </c>
      <c r="O3" s="89"/>
      <c r="P3" s="89"/>
      <c r="Q3" s="89"/>
      <c r="R3" s="89"/>
      <c r="S3" s="90"/>
      <c r="T3" s="11"/>
      <c r="U3" s="5"/>
    </row>
    <row r="4" spans="1:22">
      <c r="A4" s="10"/>
      <c r="B4" s="12"/>
      <c r="C4" s="13"/>
      <c r="D4" s="13"/>
      <c r="E4" s="14"/>
      <c r="F4" s="15"/>
      <c r="G4" s="16"/>
      <c r="H4" s="12"/>
      <c r="I4" s="13"/>
      <c r="J4" s="13"/>
      <c r="K4" s="14"/>
      <c r="L4" s="15"/>
      <c r="M4" s="16"/>
      <c r="N4" s="12"/>
      <c r="O4" s="13"/>
      <c r="P4" s="13"/>
      <c r="Q4" s="14"/>
      <c r="R4" s="15"/>
      <c r="S4" s="16"/>
      <c r="T4" s="11"/>
      <c r="U4" s="5"/>
    </row>
    <row r="5" spans="1:22">
      <c r="A5" s="10"/>
      <c r="B5" s="17"/>
      <c r="C5" s="5"/>
      <c r="D5" s="5"/>
      <c r="E5" s="14"/>
      <c r="F5" s="15"/>
      <c r="G5" s="16"/>
      <c r="H5" s="17"/>
      <c r="I5" s="5"/>
      <c r="J5" s="5"/>
      <c r="K5" s="14"/>
      <c r="L5" s="15"/>
      <c r="M5" s="16"/>
      <c r="N5" s="17"/>
      <c r="O5" s="5"/>
      <c r="P5" s="5"/>
      <c r="Q5" s="14"/>
      <c r="R5" s="15"/>
      <c r="S5" s="16"/>
      <c r="T5" s="11"/>
      <c r="U5" s="5"/>
    </row>
    <row r="6" spans="1:22">
      <c r="A6" s="10"/>
      <c r="B6" s="17"/>
      <c r="C6" s="5"/>
      <c r="D6" s="5"/>
      <c r="E6" s="14"/>
      <c r="F6" s="15"/>
      <c r="G6" s="16"/>
      <c r="H6" s="17"/>
      <c r="I6" s="5"/>
      <c r="J6" s="5"/>
      <c r="K6" s="14"/>
      <c r="L6" s="15"/>
      <c r="M6" s="16"/>
      <c r="N6" s="17"/>
      <c r="O6" s="5"/>
      <c r="P6" s="5"/>
      <c r="Q6" s="14"/>
      <c r="R6" s="15"/>
      <c r="S6" s="16"/>
      <c r="T6" s="11"/>
      <c r="U6" s="5"/>
    </row>
    <row r="7" spans="1:22">
      <c r="A7" s="10"/>
      <c r="B7" s="17"/>
      <c r="C7" s="5"/>
      <c r="D7" s="5"/>
      <c r="E7" s="14"/>
      <c r="F7" s="15"/>
      <c r="G7" s="16"/>
      <c r="H7" s="17"/>
      <c r="I7" s="5"/>
      <c r="J7" s="5"/>
      <c r="K7" s="14"/>
      <c r="L7" s="15"/>
      <c r="M7" s="16"/>
      <c r="N7" s="17"/>
      <c r="O7" s="5"/>
      <c r="P7" s="5"/>
      <c r="Q7" s="14"/>
      <c r="R7" s="15"/>
      <c r="S7" s="16"/>
      <c r="T7" s="11"/>
      <c r="U7" s="5"/>
    </row>
    <row r="8" spans="1:22">
      <c r="A8" s="10"/>
      <c r="B8" s="17"/>
      <c r="C8" s="5"/>
      <c r="D8" s="5"/>
      <c r="E8" s="14"/>
      <c r="F8" s="15"/>
      <c r="G8" s="16"/>
      <c r="H8" s="17"/>
      <c r="I8" s="5"/>
      <c r="J8" s="5"/>
      <c r="K8" s="14"/>
      <c r="L8" s="15"/>
      <c r="M8" s="16"/>
      <c r="N8" s="17"/>
      <c r="O8" s="5"/>
      <c r="P8" s="5"/>
      <c r="Q8" s="14"/>
      <c r="R8" s="15"/>
      <c r="S8" s="16"/>
      <c r="T8" s="11"/>
      <c r="U8" s="5"/>
    </row>
    <row r="9" spans="1:22">
      <c r="A9" s="10"/>
      <c r="B9" s="17"/>
      <c r="C9" s="5"/>
      <c r="D9" s="5"/>
      <c r="E9" s="14"/>
      <c r="F9" s="15"/>
      <c r="G9" s="16"/>
      <c r="H9" s="17"/>
      <c r="I9" s="5"/>
      <c r="J9" s="5"/>
      <c r="K9" s="14"/>
      <c r="L9" s="15"/>
      <c r="M9" s="16"/>
      <c r="N9" s="17"/>
      <c r="O9" s="5"/>
      <c r="P9" s="5"/>
      <c r="Q9" s="14"/>
      <c r="R9" s="15"/>
      <c r="S9" s="16"/>
      <c r="T9" s="11"/>
      <c r="U9" s="5"/>
    </row>
    <row r="10" spans="1:22">
      <c r="A10" s="10"/>
      <c r="B10" s="17"/>
      <c r="C10" s="5"/>
      <c r="D10" s="5"/>
      <c r="E10" s="14"/>
      <c r="F10" s="15"/>
      <c r="G10" s="16"/>
      <c r="H10" s="17"/>
      <c r="I10" s="5"/>
      <c r="J10" s="5"/>
      <c r="K10" s="14"/>
      <c r="L10" s="15"/>
      <c r="M10" s="16"/>
      <c r="N10" s="17"/>
      <c r="O10" s="5"/>
      <c r="P10" s="5"/>
      <c r="Q10" s="14"/>
      <c r="R10" s="15"/>
      <c r="S10" s="16"/>
      <c r="T10" s="11"/>
      <c r="U10" s="5"/>
    </row>
    <row r="11" spans="1:22">
      <c r="A11" s="10"/>
      <c r="B11" s="18"/>
      <c r="C11" s="19"/>
      <c r="D11" s="19"/>
      <c r="E11" s="20"/>
      <c r="F11" s="21"/>
      <c r="G11" s="22"/>
      <c r="H11" s="18"/>
      <c r="I11" s="19"/>
      <c r="J11" s="19"/>
      <c r="K11" s="20"/>
      <c r="L11" s="21"/>
      <c r="M11" s="22"/>
      <c r="N11" s="18"/>
      <c r="O11" s="19"/>
      <c r="P11" s="19"/>
      <c r="Q11" s="20"/>
      <c r="R11" s="21"/>
      <c r="S11" s="22"/>
      <c r="T11" s="11"/>
      <c r="U11" s="5"/>
    </row>
    <row r="12" spans="1:22">
      <c r="A12" s="5"/>
      <c r="B12" s="13"/>
      <c r="C12" s="13"/>
      <c r="D12" s="13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"/>
      <c r="U12" s="5"/>
    </row>
    <row r="13" spans="1:22">
      <c r="A13" s="5"/>
      <c r="B13" s="5"/>
      <c r="C13" s="5"/>
      <c r="D13" s="5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1"/>
      <c r="U13" s="5"/>
    </row>
    <row r="14" spans="1:22">
      <c r="A14" s="5"/>
      <c r="B14" s="5"/>
      <c r="C14" s="5"/>
      <c r="D14" s="5"/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1"/>
      <c r="U14" s="5"/>
    </row>
    <row r="15" spans="1:22">
      <c r="A15" s="5"/>
      <c r="B15" s="5"/>
      <c r="C15" s="5"/>
      <c r="D15" s="5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1"/>
      <c r="U15" s="5"/>
    </row>
    <row r="16" spans="1:22">
      <c r="A16" s="5"/>
      <c r="B16" s="5"/>
      <c r="C16" s="5"/>
      <c r="D16" s="5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1"/>
      <c r="U16" s="5"/>
    </row>
    <row r="17" spans="1:21">
      <c r="A17" s="5"/>
      <c r="B17" s="5"/>
      <c r="C17" s="5"/>
      <c r="D17" s="5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1"/>
      <c r="U17" s="5"/>
    </row>
    <row r="18" spans="1:21">
      <c r="A18" s="5"/>
      <c r="B18" s="5"/>
      <c r="C18" s="5"/>
      <c r="D18" s="5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1"/>
      <c r="U18" s="5"/>
    </row>
    <row r="19" spans="1:21">
      <c r="A19" s="5"/>
      <c r="B19" s="5"/>
      <c r="C19" s="5"/>
      <c r="D19" s="5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1"/>
      <c r="U19" s="5"/>
    </row>
    <row r="20" spans="1:21">
      <c r="A20" s="5"/>
      <c r="B20" s="5"/>
      <c r="C20" s="5"/>
      <c r="D20" s="5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1"/>
      <c r="U20" s="5"/>
    </row>
    <row r="21" spans="1:21" ht="15.75" customHeight="1">
      <c r="A21" s="5"/>
      <c r="B21" s="5"/>
      <c r="C21" s="5"/>
      <c r="D21" s="5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1"/>
      <c r="U21" s="23"/>
    </row>
    <row r="22" spans="1:21" ht="15.75" customHeight="1">
      <c r="A22" s="5"/>
      <c r="B22" s="5"/>
      <c r="C22" s="5"/>
      <c r="D22" s="5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1"/>
      <c r="U22" s="23"/>
    </row>
    <row r="23" spans="1:21" ht="15.75" customHeight="1">
      <c r="A23" s="5"/>
      <c r="B23" s="5"/>
      <c r="C23" s="5"/>
      <c r="D23" s="5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1"/>
      <c r="U23" s="23"/>
    </row>
    <row r="24" spans="1:21" ht="15.75" customHeight="1">
      <c r="A24" s="5"/>
      <c r="B24" s="5"/>
      <c r="C24" s="5"/>
      <c r="D24" s="5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1"/>
      <c r="U24" s="23"/>
    </row>
    <row r="25" spans="1:21" ht="15.75" customHeight="1">
      <c r="A25" s="5"/>
      <c r="B25" s="5"/>
      <c r="C25" s="5"/>
      <c r="D25" s="5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1"/>
      <c r="U25" s="23"/>
    </row>
    <row r="26" spans="1:21" ht="15.75" customHeight="1">
      <c r="A26" s="5"/>
      <c r="B26" s="5"/>
      <c r="C26" s="5"/>
      <c r="D26" s="5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1"/>
      <c r="U26" s="23"/>
    </row>
    <row r="27" spans="1:21" ht="15.75" customHeight="1">
      <c r="A27" s="5"/>
      <c r="B27" s="5"/>
      <c r="C27" s="5"/>
      <c r="D27" s="5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1"/>
      <c r="U27" s="23"/>
    </row>
    <row r="28" spans="1:21" ht="15.75" customHeight="1">
      <c r="A28" s="5"/>
      <c r="B28" s="5"/>
      <c r="C28" s="5"/>
      <c r="D28" s="5"/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1"/>
      <c r="U28" s="23"/>
    </row>
    <row r="29" spans="1:21" ht="15.75" customHeight="1">
      <c r="A29" s="5"/>
      <c r="B29" s="5"/>
      <c r="C29" s="5"/>
      <c r="D29" s="10"/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1"/>
      <c r="U29" s="23"/>
    </row>
    <row r="30" spans="1:21" ht="15.75" customHeight="1">
      <c r="A30" s="5"/>
      <c r="B30" s="5"/>
      <c r="C30" s="5"/>
      <c r="D30" s="10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1"/>
      <c r="U30" s="23"/>
    </row>
    <row r="31" spans="1:21" ht="15.75" customHeight="1">
      <c r="A31" s="5"/>
      <c r="B31" s="5"/>
      <c r="C31" s="5"/>
      <c r="D31" s="10"/>
      <c r="E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1"/>
      <c r="U31" s="23"/>
    </row>
    <row r="32" spans="1:21" ht="15.75" customHeight="1">
      <c r="A32" s="5"/>
      <c r="B32" s="5"/>
      <c r="C32" s="5"/>
      <c r="D32" s="10"/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1"/>
      <c r="U32" s="23"/>
    </row>
    <row r="33" spans="1:21" ht="15.75" customHeight="1">
      <c r="A33" s="5"/>
      <c r="B33" s="5"/>
      <c r="C33" s="5"/>
      <c r="D33" s="10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1"/>
      <c r="U33" s="23"/>
    </row>
    <row r="34" spans="1:21" ht="15.75" customHeight="1">
      <c r="A34" s="5"/>
      <c r="B34" s="5"/>
      <c r="C34" s="5"/>
      <c r="D34" s="10"/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1"/>
      <c r="U34" s="23"/>
    </row>
    <row r="35" spans="1:21" ht="15.75" customHeight="1">
      <c r="A35" s="5"/>
      <c r="B35" s="5"/>
      <c r="C35" s="5"/>
      <c r="D35" s="10"/>
      <c r="E35" s="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1"/>
      <c r="U35" s="23"/>
    </row>
    <row r="36" spans="1:21" ht="15.75" customHeight="1">
      <c r="A36" s="5"/>
      <c r="B36" s="5"/>
      <c r="C36" s="5"/>
      <c r="D36" s="10"/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1"/>
      <c r="U36" s="23"/>
    </row>
    <row r="37" spans="1:21" ht="15.75" customHeight="1">
      <c r="A37" s="5"/>
      <c r="B37" s="5"/>
      <c r="C37" s="5"/>
      <c r="D37" s="10"/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1"/>
      <c r="U37" s="23"/>
    </row>
    <row r="38" spans="1:21" ht="15.75" customHeight="1">
      <c r="A38" s="5"/>
      <c r="B38" s="5"/>
      <c r="C38" s="5"/>
      <c r="D38" s="10"/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1"/>
      <c r="U38" s="23"/>
    </row>
    <row r="39" spans="1:21" ht="15.75" customHeight="1">
      <c r="A39" s="5"/>
      <c r="B39" s="5"/>
      <c r="C39" s="5"/>
      <c r="D39" s="10"/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1"/>
      <c r="U39" s="23"/>
    </row>
    <row r="40" spans="1:21" ht="15.75" customHeight="1">
      <c r="A40" s="5"/>
      <c r="B40" s="5"/>
      <c r="C40" s="5"/>
      <c r="D40" s="5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1"/>
      <c r="U40" s="5"/>
    </row>
    <row r="41" spans="1:21" ht="15.75" customHeight="1">
      <c r="A41" s="5"/>
      <c r="B41" s="5"/>
      <c r="C41" s="5"/>
      <c r="D41" s="5"/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1"/>
      <c r="U41" s="5"/>
    </row>
    <row r="42" spans="1:21" ht="15.75" customHeight="1">
      <c r="A42" s="5"/>
      <c r="B42" s="5"/>
      <c r="C42" s="5"/>
      <c r="D42" s="5"/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1"/>
      <c r="U42" s="5"/>
    </row>
    <row r="43" spans="1:21" ht="15.75" customHeight="1">
      <c r="A43" s="5"/>
      <c r="B43" s="5"/>
      <c r="C43" s="5"/>
      <c r="D43" s="5"/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1"/>
      <c r="U43" s="5"/>
    </row>
    <row r="44" spans="1:21" ht="15.75" customHeight="1">
      <c r="A44" s="5"/>
      <c r="B44" s="5"/>
      <c r="C44" s="5"/>
      <c r="D44" s="5"/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1"/>
      <c r="U44" s="5"/>
    </row>
    <row r="45" spans="1:21" ht="15.75" customHeight="1"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6"/>
    </row>
    <row r="46" spans="1:21" ht="15.75" customHeight="1"/>
    <row r="47" spans="1:21" ht="15.75" customHeight="1"/>
    <row r="48" spans="1:2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3:G3"/>
    <mergeCell ref="H3:M3"/>
    <mergeCell ref="N3:S3"/>
  </mergeCells>
  <pageMargins left="0.511811024" right="0.511811024" top="0.78740157499999996" bottom="0.78740157499999996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1000"/>
  <sheetViews>
    <sheetView showGridLines="0" workbookViewId="0">
      <pane ySplit="1" topLeftCell="A2" activePane="bottomLeft" state="frozen"/>
      <selection pane="bottomLeft"/>
    </sheetView>
  </sheetViews>
  <sheetFormatPr defaultColWidth="14.42578125" defaultRowHeight="15" customHeight="1"/>
  <cols>
    <col min="1" max="1" width="8.7109375" customWidth="1"/>
    <col min="2" max="2" width="16" customWidth="1"/>
    <col min="3" max="3" width="15.7109375" customWidth="1"/>
    <col min="4" max="4" width="9.85546875" customWidth="1"/>
    <col min="5" max="5" width="13.5703125" customWidth="1"/>
    <col min="6" max="6" width="13.140625" customWidth="1"/>
    <col min="7" max="7" width="17.85546875" customWidth="1"/>
    <col min="8" max="8" width="27.85546875" customWidth="1"/>
    <col min="9" max="9" width="27.28515625" customWidth="1"/>
    <col min="10" max="10" width="20.85546875" customWidth="1"/>
    <col min="11" max="11" width="22.42578125" customWidth="1"/>
    <col min="12" max="12" width="20.42578125" customWidth="1"/>
    <col min="13" max="13" width="23.85546875" customWidth="1"/>
    <col min="14" max="14" width="23" customWidth="1"/>
    <col min="15" max="15" width="15.85546875" customWidth="1"/>
    <col min="16" max="16" width="20.140625" customWidth="1"/>
    <col min="17" max="17" width="13.28515625" customWidth="1"/>
    <col min="18" max="20" width="8.7109375" customWidth="1"/>
    <col min="21" max="21" width="11" customWidth="1"/>
    <col min="22" max="23" width="17" customWidth="1"/>
    <col min="24" max="24" width="13.140625" customWidth="1"/>
    <col min="25" max="25" width="8.7109375" customWidth="1"/>
    <col min="26" max="26" width="16.85546875" customWidth="1"/>
    <col min="27" max="37" width="8.7109375" customWidth="1"/>
  </cols>
  <sheetData>
    <row r="1" spans="1:37" ht="5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7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>
      <c r="A2" s="2"/>
      <c r="B2" s="2"/>
      <c r="C2" s="2"/>
      <c r="D2" s="2"/>
      <c r="E2" s="2"/>
      <c r="F2" s="28"/>
      <c r="G2" s="28"/>
      <c r="H2" s="28"/>
      <c r="I2" s="28"/>
      <c r="J2" s="28"/>
      <c r="K2" s="28"/>
      <c r="L2" s="28"/>
      <c r="M2" s="28"/>
      <c r="N2" s="28"/>
      <c r="O2" s="28"/>
      <c r="P2" s="2"/>
      <c r="Q2" s="2"/>
      <c r="R2" s="2"/>
      <c r="S2" s="2"/>
      <c r="T2" s="2"/>
      <c r="U2" s="2"/>
      <c r="V2" s="2"/>
      <c r="W2" s="2"/>
      <c r="X2" s="29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>
      <c r="A3" s="30"/>
      <c r="B3" s="31"/>
      <c r="C3" s="31"/>
      <c r="D3" s="30"/>
      <c r="E3" s="32"/>
      <c r="F3" s="94" t="s">
        <v>8</v>
      </c>
      <c r="G3" s="89"/>
      <c r="H3" s="89"/>
      <c r="I3" s="89"/>
      <c r="J3" s="89"/>
      <c r="K3" s="89"/>
      <c r="L3" s="89"/>
      <c r="M3" s="89"/>
      <c r="N3" s="89"/>
      <c r="O3" s="90"/>
      <c r="P3" s="33"/>
      <c r="Q3" s="30"/>
      <c r="R3" s="30"/>
      <c r="S3" s="30"/>
      <c r="T3" s="30"/>
      <c r="U3" s="30"/>
      <c r="V3" s="30"/>
      <c r="W3" s="30"/>
      <c r="X3" s="34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2"/>
    </row>
    <row r="4" spans="1:37">
      <c r="A4" s="35"/>
      <c r="B4" s="95" t="s">
        <v>9</v>
      </c>
      <c r="C4" s="90"/>
      <c r="D4" s="33"/>
      <c r="E4" s="37"/>
      <c r="F4" s="96" t="s">
        <v>10</v>
      </c>
      <c r="G4" s="38" t="s">
        <v>11</v>
      </c>
      <c r="H4" s="38" t="s">
        <v>12</v>
      </c>
      <c r="I4" s="38" t="s">
        <v>13</v>
      </c>
      <c r="J4" s="38" t="s">
        <v>14</v>
      </c>
      <c r="K4" s="39" t="s">
        <v>15</v>
      </c>
      <c r="L4" s="39" t="s">
        <v>16</v>
      </c>
      <c r="M4" s="40" t="s">
        <v>17</v>
      </c>
      <c r="N4" s="38" t="s">
        <v>18</v>
      </c>
      <c r="O4" s="38" t="s">
        <v>19</v>
      </c>
      <c r="P4" s="41"/>
      <c r="Q4" s="42"/>
      <c r="R4" s="42"/>
      <c r="S4" s="30"/>
      <c r="T4" s="30"/>
      <c r="U4" s="30"/>
      <c r="V4" s="30"/>
      <c r="W4" s="30"/>
      <c r="X4" s="34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2"/>
    </row>
    <row r="5" spans="1:37" ht="16.5" customHeight="1">
      <c r="A5" s="35"/>
      <c r="B5" s="39" t="s">
        <v>20</v>
      </c>
      <c r="C5" s="43">
        <v>998</v>
      </c>
      <c r="D5" s="33"/>
      <c r="E5" s="44"/>
      <c r="F5" s="97"/>
      <c r="G5" s="45">
        <f>15.0684/1000</f>
        <v>1.5068400000000001E-2</v>
      </c>
      <c r="H5" s="45">
        <f>25.6298/1000</f>
        <v>2.5629800000000001E-2</v>
      </c>
      <c r="I5" s="45">
        <f>17.4851/1000</f>
        <v>1.74851E-2</v>
      </c>
      <c r="J5" s="45">
        <f t="shared" ref="J5:J7" si="0">I5-G5</f>
        <v>2.4166999999999991E-3</v>
      </c>
      <c r="K5" s="46">
        <f t="shared" ref="K5:K7" si="1">H5-G5</f>
        <v>1.05614E-2</v>
      </c>
      <c r="L5" s="46">
        <f t="shared" ref="L5:L7" si="2">K5-J5</f>
        <v>8.1447000000000012E-3</v>
      </c>
      <c r="M5" s="45">
        <f t="shared" ref="M5:M7" si="3">J5/L5</f>
        <v>0.2967205667489286</v>
      </c>
      <c r="N5" s="99">
        <f>MEDIAN(M5:M7)</f>
        <v>0.2105878141526574</v>
      </c>
      <c r="O5" s="100">
        <f>STDEV(M5:M7)</f>
        <v>5.7185761875769979E-2</v>
      </c>
      <c r="P5" s="37"/>
      <c r="Q5" s="42"/>
      <c r="R5" s="42"/>
      <c r="S5" s="30"/>
      <c r="T5" s="30"/>
      <c r="U5" s="30"/>
      <c r="V5" s="30"/>
      <c r="W5" s="30"/>
      <c r="X5" s="34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2"/>
    </row>
    <row r="6" spans="1:37">
      <c r="A6" s="35"/>
      <c r="B6" s="39" t="s">
        <v>21</v>
      </c>
      <c r="C6" s="47">
        <v>1E-3</v>
      </c>
      <c r="D6" s="33"/>
      <c r="E6" s="44"/>
      <c r="F6" s="97"/>
      <c r="G6" s="45">
        <f>14.9717/1000</f>
        <v>1.4971700000000001E-2</v>
      </c>
      <c r="H6" s="45">
        <f>32.8953/1000</f>
        <v>3.2895300000000002E-2</v>
      </c>
      <c r="I6" s="45">
        <f>18.0896/1000</f>
        <v>1.8089600000000001E-2</v>
      </c>
      <c r="J6" s="45">
        <f t="shared" si="0"/>
        <v>3.1178999999999998E-3</v>
      </c>
      <c r="K6" s="46">
        <f t="shared" si="1"/>
        <v>1.7923600000000001E-2</v>
      </c>
      <c r="L6" s="46">
        <f t="shared" si="2"/>
        <v>1.4805700000000001E-2</v>
      </c>
      <c r="M6" s="45">
        <f t="shared" si="3"/>
        <v>0.2105878141526574</v>
      </c>
      <c r="N6" s="97"/>
      <c r="O6" s="97"/>
      <c r="P6" s="37"/>
      <c r="Q6" s="42"/>
      <c r="R6" s="42"/>
      <c r="S6" s="30"/>
      <c r="T6" s="30"/>
      <c r="U6" s="30"/>
      <c r="V6" s="30"/>
      <c r="W6" s="30"/>
      <c r="X6" s="34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2"/>
    </row>
    <row r="7" spans="1:37" ht="12" customHeight="1">
      <c r="A7" s="35"/>
      <c r="B7" s="38" t="s">
        <v>22</v>
      </c>
      <c r="C7" s="48">
        <f>34/100</f>
        <v>0.34</v>
      </c>
      <c r="D7" s="33"/>
      <c r="E7" s="44"/>
      <c r="F7" s="98"/>
      <c r="G7" s="45">
        <f>14.8866/1000</f>
        <v>1.48866E-2</v>
      </c>
      <c r="H7" s="45">
        <f>37.2523/1000</f>
        <v>3.7252299999999995E-2</v>
      </c>
      <c r="I7" s="45">
        <f>18.4337/1000</f>
        <v>1.8433700000000001E-2</v>
      </c>
      <c r="J7" s="45">
        <f t="shared" si="0"/>
        <v>3.5471000000000009E-3</v>
      </c>
      <c r="K7" s="46">
        <f t="shared" si="1"/>
        <v>2.2365699999999995E-2</v>
      </c>
      <c r="L7" s="46">
        <f t="shared" si="2"/>
        <v>1.8818599999999994E-2</v>
      </c>
      <c r="M7" s="45">
        <f t="shared" si="3"/>
        <v>0.18848904806946329</v>
      </c>
      <c r="N7" s="98"/>
      <c r="O7" s="98"/>
      <c r="P7" s="41"/>
      <c r="Q7" s="42"/>
      <c r="R7" s="42"/>
      <c r="S7" s="30"/>
      <c r="T7" s="30"/>
      <c r="U7" s="30"/>
      <c r="V7" s="30"/>
      <c r="W7" s="30"/>
      <c r="X7" s="34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2"/>
    </row>
    <row r="8" spans="1:37">
      <c r="A8" s="35"/>
      <c r="B8" s="38" t="s">
        <v>23</v>
      </c>
      <c r="C8" s="48">
        <f>7.9/(2*100)</f>
        <v>3.95E-2</v>
      </c>
      <c r="D8" s="33"/>
      <c r="E8" s="44"/>
      <c r="F8" s="44"/>
      <c r="G8" s="44"/>
      <c r="H8" s="44"/>
      <c r="I8" s="44"/>
      <c r="J8" s="49"/>
      <c r="K8" s="37"/>
      <c r="L8" s="50"/>
      <c r="M8" s="50"/>
      <c r="N8" s="50"/>
      <c r="O8" s="50"/>
      <c r="P8" s="30"/>
      <c r="Q8" s="30"/>
      <c r="R8" s="30"/>
      <c r="S8" s="30"/>
      <c r="T8" s="30"/>
      <c r="U8" s="30"/>
      <c r="V8" s="30"/>
      <c r="W8" s="30"/>
      <c r="X8" s="34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2"/>
    </row>
    <row r="9" spans="1:37">
      <c r="A9" s="35"/>
      <c r="B9" s="38" t="s">
        <v>24</v>
      </c>
      <c r="C9" s="48">
        <f>4.5/100</f>
        <v>4.4999999999999998E-2</v>
      </c>
      <c r="D9" s="51"/>
      <c r="Q9" s="31"/>
      <c r="R9" s="31"/>
      <c r="S9" s="31"/>
      <c r="T9" s="31"/>
      <c r="U9" s="31"/>
      <c r="V9" s="31"/>
      <c r="W9" s="31"/>
      <c r="X9" s="52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2"/>
    </row>
    <row r="10" spans="1:37" ht="22.5" customHeight="1">
      <c r="A10" s="35"/>
      <c r="B10" s="53" t="s">
        <v>25</v>
      </c>
      <c r="C10" s="54">
        <f>8*((C7^2)-(((PI()*(C8^2))/2)-((C9^2)*4)))</f>
        <v>0.96999332024894624</v>
      </c>
      <c r="D10" s="37"/>
      <c r="R10" s="37"/>
      <c r="S10" s="37"/>
      <c r="T10" s="37"/>
      <c r="U10" s="37"/>
      <c r="V10" s="37"/>
      <c r="W10" s="37"/>
      <c r="X10" s="37"/>
      <c r="Y10" s="33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2"/>
    </row>
    <row r="11" spans="1:37" ht="15" customHeight="1">
      <c r="A11" s="35"/>
      <c r="B11" s="39" t="s">
        <v>26</v>
      </c>
      <c r="C11" s="43">
        <v>300000</v>
      </c>
      <c r="D11" s="37"/>
      <c r="R11" s="37"/>
      <c r="S11" s="37"/>
      <c r="T11" s="37"/>
      <c r="U11" s="37"/>
      <c r="V11" s="37"/>
      <c r="W11" s="37"/>
      <c r="X11" s="37"/>
      <c r="Y11" s="33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2"/>
    </row>
    <row r="12" spans="1:37">
      <c r="A12" s="35"/>
      <c r="B12" s="37"/>
      <c r="C12" s="37"/>
      <c r="D12" s="37"/>
      <c r="F12" s="101" t="s">
        <v>27</v>
      </c>
      <c r="G12" s="89"/>
      <c r="H12" s="89"/>
      <c r="I12" s="89"/>
      <c r="J12" s="90"/>
      <c r="L12" s="102" t="s">
        <v>28</v>
      </c>
      <c r="M12" s="103"/>
      <c r="N12" s="103"/>
      <c r="Q12" s="37"/>
      <c r="R12" s="37"/>
      <c r="S12" s="37"/>
      <c r="T12" s="37"/>
      <c r="U12" s="37"/>
      <c r="V12" s="37"/>
      <c r="W12" s="37"/>
      <c r="X12" s="37"/>
      <c r="Y12" s="33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2"/>
    </row>
    <row r="13" spans="1:37">
      <c r="A13" s="35"/>
      <c r="B13" s="37"/>
      <c r="C13" s="37"/>
      <c r="D13" s="37"/>
      <c r="F13" s="104" t="s">
        <v>29</v>
      </c>
      <c r="G13" s="90"/>
      <c r="H13" s="104" t="s">
        <v>30</v>
      </c>
      <c r="I13" s="90"/>
      <c r="J13" s="38" t="s">
        <v>31</v>
      </c>
      <c r="Q13" s="37"/>
      <c r="R13" s="37"/>
      <c r="S13" s="37"/>
      <c r="T13" s="37"/>
      <c r="U13" s="37"/>
      <c r="V13" s="37"/>
      <c r="W13" s="37"/>
      <c r="X13" s="37"/>
      <c r="Y13" s="33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2"/>
    </row>
    <row r="14" spans="1:37">
      <c r="A14" s="35"/>
      <c r="B14" s="105"/>
      <c r="C14" s="103"/>
      <c r="D14" s="37"/>
      <c r="E14" s="33"/>
      <c r="F14" s="93">
        <v>56</v>
      </c>
      <c r="G14" s="90"/>
      <c r="H14" s="93">
        <f>10/1000</f>
        <v>0.01</v>
      </c>
      <c r="I14" s="90"/>
      <c r="J14" s="45">
        <f t="shared" ref="J14:J39" si="4">F14/H14</f>
        <v>5600</v>
      </c>
      <c r="Q14" s="37"/>
      <c r="R14" s="37"/>
      <c r="S14" s="37"/>
      <c r="T14" s="37"/>
      <c r="U14" s="37"/>
      <c r="V14" s="37"/>
      <c r="W14" s="37"/>
      <c r="X14" s="37"/>
      <c r="Y14" s="33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"/>
    </row>
    <row r="15" spans="1:37">
      <c r="A15" s="35"/>
      <c r="B15" s="105"/>
      <c r="C15" s="103"/>
      <c r="D15" s="37"/>
      <c r="E15" s="33"/>
      <c r="F15" s="93">
        <v>72</v>
      </c>
      <c r="G15" s="90"/>
      <c r="H15" s="93">
        <f>20/1000</f>
        <v>0.02</v>
      </c>
      <c r="I15" s="90"/>
      <c r="J15" s="45">
        <f t="shared" si="4"/>
        <v>3600</v>
      </c>
      <c r="K15" s="44"/>
      <c r="L15" s="44"/>
      <c r="M15" s="44"/>
      <c r="N15" s="44"/>
      <c r="O15" s="55"/>
      <c r="P15" s="37"/>
      <c r="Q15" s="37"/>
      <c r="R15" s="37"/>
      <c r="S15" s="37"/>
      <c r="T15" s="37"/>
      <c r="U15" s="37"/>
      <c r="V15" s="37"/>
      <c r="W15" s="37"/>
      <c r="X15" s="37"/>
      <c r="Y15" s="33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2"/>
    </row>
    <row r="16" spans="1:37">
      <c r="A16" s="35"/>
      <c r="B16" s="37"/>
      <c r="C16" s="37"/>
      <c r="D16" s="37"/>
      <c r="E16" s="33"/>
      <c r="F16" s="93">
        <v>93</v>
      </c>
      <c r="G16" s="90"/>
      <c r="H16" s="93">
        <f>25/1000</f>
        <v>2.5000000000000001E-2</v>
      </c>
      <c r="I16" s="90"/>
      <c r="J16" s="45">
        <f t="shared" si="4"/>
        <v>3720</v>
      </c>
      <c r="K16" s="44"/>
      <c r="L16" s="44"/>
      <c r="M16" s="44"/>
      <c r="N16" s="44"/>
      <c r="O16" s="55"/>
      <c r="P16" s="37"/>
      <c r="Q16" s="37"/>
      <c r="R16" s="37"/>
      <c r="S16" s="37"/>
      <c r="T16" s="37"/>
      <c r="U16" s="37"/>
      <c r="V16" s="37"/>
      <c r="W16" s="37"/>
      <c r="X16" s="37"/>
      <c r="Y16" s="33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2"/>
    </row>
    <row r="17" spans="1:37" ht="15" customHeight="1">
      <c r="A17" s="35"/>
      <c r="B17" s="37"/>
      <c r="C17" s="37"/>
      <c r="D17" s="37"/>
      <c r="E17" s="33"/>
      <c r="F17" s="93">
        <v>122</v>
      </c>
      <c r="G17" s="90"/>
      <c r="H17" s="93">
        <f>30/1000</f>
        <v>0.03</v>
      </c>
      <c r="I17" s="90"/>
      <c r="J17" s="45">
        <f t="shared" si="4"/>
        <v>4066.666666666667</v>
      </c>
      <c r="K17" s="44"/>
      <c r="L17" s="44"/>
      <c r="M17" s="44"/>
      <c r="N17" s="44"/>
      <c r="O17" s="55"/>
      <c r="P17" s="56" t="s">
        <v>32</v>
      </c>
      <c r="Q17" s="57">
        <v>26436.190640000001</v>
      </c>
      <c r="R17" s="37"/>
      <c r="S17" s="37"/>
      <c r="T17" s="37"/>
      <c r="U17" s="37"/>
      <c r="V17" s="37"/>
      <c r="W17" s="37"/>
      <c r="X17" s="37"/>
      <c r="Y17" s="33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2"/>
    </row>
    <row r="18" spans="1:37">
      <c r="A18" s="35"/>
      <c r="B18" s="37"/>
      <c r="C18" s="58"/>
      <c r="D18" s="37"/>
      <c r="E18" s="33"/>
      <c r="F18" s="93">
        <v>138</v>
      </c>
      <c r="G18" s="90"/>
      <c r="H18" s="93">
        <f>35/1000</f>
        <v>3.5000000000000003E-2</v>
      </c>
      <c r="I18" s="90"/>
      <c r="J18" s="45">
        <f t="shared" si="4"/>
        <v>3942.8571428571427</v>
      </c>
      <c r="K18" s="44"/>
      <c r="L18" s="44"/>
      <c r="M18" s="44"/>
      <c r="N18" s="44"/>
      <c r="O18" s="55"/>
      <c r="P18" s="56" t="s">
        <v>6</v>
      </c>
      <c r="Q18" s="57">
        <v>319.47165999999999</v>
      </c>
      <c r="R18" s="37"/>
      <c r="S18" s="37"/>
      <c r="T18" s="37"/>
      <c r="U18" s="37"/>
      <c r="V18" s="37"/>
      <c r="W18" s="37"/>
      <c r="X18" s="37"/>
      <c r="Y18" s="33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2"/>
    </row>
    <row r="19" spans="1:37">
      <c r="A19" s="35"/>
      <c r="B19" s="37"/>
      <c r="C19" s="37"/>
      <c r="D19" s="37"/>
      <c r="E19" s="33"/>
      <c r="F19" s="93">
        <v>152</v>
      </c>
      <c r="G19" s="90"/>
      <c r="H19" s="93">
        <f>40/1000</f>
        <v>0.04</v>
      </c>
      <c r="I19" s="90"/>
      <c r="J19" s="45">
        <f t="shared" si="4"/>
        <v>3800</v>
      </c>
      <c r="P19" s="37"/>
      <c r="Q19" s="37"/>
      <c r="R19" s="37"/>
      <c r="S19" s="37"/>
      <c r="T19" s="37"/>
      <c r="U19" s="37"/>
      <c r="V19" s="37"/>
      <c r="W19" s="37"/>
      <c r="X19" s="37"/>
      <c r="Y19" s="33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2"/>
    </row>
    <row r="20" spans="1:37" ht="17.25" customHeight="1">
      <c r="A20" s="35"/>
      <c r="B20" s="37"/>
      <c r="C20" s="37"/>
      <c r="D20" s="37"/>
      <c r="E20" s="33"/>
      <c r="F20" s="93">
        <v>170</v>
      </c>
      <c r="G20" s="90"/>
      <c r="H20" s="93">
        <f>45/1000</f>
        <v>4.4999999999999998E-2</v>
      </c>
      <c r="I20" s="90"/>
      <c r="J20" s="45">
        <f t="shared" si="4"/>
        <v>3777.7777777777778</v>
      </c>
      <c r="P20" s="37"/>
      <c r="Q20" s="37"/>
      <c r="R20" s="37"/>
      <c r="S20" s="37"/>
      <c r="T20" s="37"/>
      <c r="U20" s="37"/>
      <c r="V20" s="37"/>
      <c r="W20" s="37"/>
      <c r="X20" s="37"/>
      <c r="Y20" s="33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2"/>
    </row>
    <row r="21" spans="1:37" ht="15.75" customHeight="1">
      <c r="A21" s="35"/>
      <c r="B21" s="37"/>
      <c r="C21" s="37"/>
      <c r="D21" s="37"/>
      <c r="E21" s="33"/>
      <c r="F21" s="93">
        <v>190</v>
      </c>
      <c r="G21" s="90"/>
      <c r="H21" s="93">
        <f>50/1000</f>
        <v>0.05</v>
      </c>
      <c r="I21" s="90"/>
      <c r="J21" s="45">
        <f t="shared" si="4"/>
        <v>3800</v>
      </c>
      <c r="P21" s="106" t="s">
        <v>33</v>
      </c>
      <c r="Q21" s="90"/>
      <c r="R21" s="37"/>
      <c r="S21" s="37"/>
      <c r="T21" s="37"/>
      <c r="U21" s="37"/>
      <c r="V21" s="37"/>
      <c r="W21" s="37"/>
      <c r="X21" s="37"/>
      <c r="Y21" s="33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2"/>
    </row>
    <row r="22" spans="1:37" ht="15.75" customHeight="1">
      <c r="A22" s="35"/>
      <c r="B22" s="37"/>
      <c r="C22" s="37"/>
      <c r="D22" s="37"/>
      <c r="E22" s="33"/>
      <c r="F22" s="93">
        <v>207</v>
      </c>
      <c r="G22" s="90"/>
      <c r="H22" s="93">
        <f>55/1000</f>
        <v>5.5E-2</v>
      </c>
      <c r="I22" s="90"/>
      <c r="J22" s="45">
        <f t="shared" si="4"/>
        <v>3763.6363636363635</v>
      </c>
      <c r="P22" s="39" t="s">
        <v>34</v>
      </c>
      <c r="Q22" s="46">
        <f>(Q18*C10*C11)/C6</f>
        <v>92965612862.652725</v>
      </c>
      <c r="R22" s="37"/>
      <c r="S22" s="37"/>
      <c r="T22" s="37"/>
      <c r="U22" s="37"/>
      <c r="V22" s="37"/>
      <c r="W22" s="37"/>
      <c r="X22" s="37"/>
      <c r="Y22" s="33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2"/>
    </row>
    <row r="23" spans="1:37" ht="15.75" customHeight="1">
      <c r="A23" s="35"/>
      <c r="B23" s="37"/>
      <c r="C23" s="37"/>
      <c r="D23" s="37"/>
      <c r="E23" s="33"/>
      <c r="F23" s="93">
        <v>231</v>
      </c>
      <c r="G23" s="90"/>
      <c r="H23" s="93">
        <f>60/1000</f>
        <v>0.06</v>
      </c>
      <c r="I23" s="90"/>
      <c r="J23" s="45">
        <f t="shared" si="4"/>
        <v>3850</v>
      </c>
      <c r="P23" s="37"/>
      <c r="Q23" s="37"/>
      <c r="R23" s="37"/>
      <c r="S23" s="37"/>
      <c r="T23" s="37"/>
      <c r="U23" s="37"/>
      <c r="V23" s="37"/>
      <c r="W23" s="37"/>
      <c r="X23" s="37"/>
      <c r="Y23" s="33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2"/>
    </row>
    <row r="24" spans="1:37" ht="15.75" customHeight="1">
      <c r="A24" s="30"/>
      <c r="B24" s="50"/>
      <c r="C24" s="50"/>
      <c r="D24" s="50"/>
      <c r="E24" s="30"/>
      <c r="F24" s="93">
        <v>363</v>
      </c>
      <c r="G24" s="90"/>
      <c r="H24" s="93">
        <f>65/1000</f>
        <v>6.5000000000000002E-2</v>
      </c>
      <c r="I24" s="90"/>
      <c r="J24" s="45">
        <f t="shared" si="4"/>
        <v>5584.6153846153848</v>
      </c>
      <c r="P24" s="95" t="s">
        <v>35</v>
      </c>
      <c r="Q24" s="90"/>
      <c r="R24" s="37"/>
      <c r="S24" s="37"/>
      <c r="T24" s="37"/>
      <c r="U24" s="37"/>
      <c r="V24" s="37"/>
      <c r="W24" s="37"/>
      <c r="X24" s="37"/>
      <c r="Y24" s="33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2"/>
    </row>
    <row r="25" spans="1:37" ht="15.75" customHeight="1">
      <c r="A25" s="30"/>
      <c r="B25" s="30"/>
      <c r="C25" s="30"/>
      <c r="D25" s="30"/>
      <c r="E25" s="30"/>
      <c r="F25" s="93">
        <v>384</v>
      </c>
      <c r="G25" s="90"/>
      <c r="H25" s="93">
        <f>75/1000</f>
        <v>7.4999999999999997E-2</v>
      </c>
      <c r="I25" s="90"/>
      <c r="J25" s="45">
        <f t="shared" si="4"/>
        <v>5120</v>
      </c>
      <c r="P25" s="39" t="s">
        <v>36</v>
      </c>
      <c r="Q25" s="46">
        <f>(Q17*2*(C10^2)*C11)/(C5*C6*N5)</f>
        <v>71010706656.06871</v>
      </c>
      <c r="R25" s="37"/>
      <c r="S25" s="37"/>
      <c r="T25" s="37"/>
      <c r="U25" s="37"/>
      <c r="V25" s="37"/>
      <c r="W25" s="37"/>
      <c r="X25" s="37"/>
      <c r="Y25" s="33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2"/>
    </row>
    <row r="26" spans="1:37" ht="15.75" customHeight="1">
      <c r="A26" s="30"/>
      <c r="B26" s="30"/>
      <c r="C26" s="30"/>
      <c r="D26" s="30"/>
      <c r="E26" s="30"/>
      <c r="F26" s="93">
        <v>453</v>
      </c>
      <c r="G26" s="90"/>
      <c r="H26" s="93">
        <f>80/1000</f>
        <v>0.08</v>
      </c>
      <c r="I26" s="90"/>
      <c r="J26" s="45">
        <f t="shared" si="4"/>
        <v>5662.5</v>
      </c>
      <c r="P26" s="37"/>
      <c r="Q26" s="37"/>
      <c r="R26" s="37"/>
      <c r="S26" s="37"/>
      <c r="T26" s="37"/>
      <c r="U26" s="37"/>
      <c r="V26" s="37"/>
      <c r="W26" s="37"/>
      <c r="X26" s="37"/>
      <c r="Y26" s="33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"/>
    </row>
    <row r="27" spans="1:37" ht="15.75" customHeight="1">
      <c r="A27" s="30"/>
      <c r="B27" s="30"/>
      <c r="C27" s="30"/>
      <c r="D27" s="30"/>
      <c r="E27" s="30"/>
      <c r="F27" s="93">
        <v>490</v>
      </c>
      <c r="G27" s="90"/>
      <c r="H27" s="93">
        <f>90/1000</f>
        <v>0.09</v>
      </c>
      <c r="I27" s="90"/>
      <c r="J27" s="45">
        <f t="shared" si="4"/>
        <v>5444.4444444444443</v>
      </c>
      <c r="P27" s="37"/>
      <c r="Q27" s="37"/>
      <c r="R27" s="37"/>
      <c r="S27" s="37"/>
      <c r="T27" s="37"/>
      <c r="U27" s="37"/>
      <c r="V27" s="37"/>
      <c r="W27" s="37"/>
      <c r="X27" s="37"/>
      <c r="Y27" s="33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2"/>
    </row>
    <row r="28" spans="1:37" ht="15.75" customHeight="1">
      <c r="A28" s="30"/>
      <c r="B28" s="30"/>
      <c r="C28" s="30"/>
      <c r="D28" s="30"/>
      <c r="E28" s="30"/>
      <c r="F28" s="93">
        <v>521</v>
      </c>
      <c r="G28" s="90"/>
      <c r="H28" s="93">
        <f>95/1000</f>
        <v>9.5000000000000001E-2</v>
      </c>
      <c r="I28" s="90"/>
      <c r="J28" s="45">
        <f t="shared" si="4"/>
        <v>5484.2105263157891</v>
      </c>
      <c r="P28" s="37"/>
      <c r="Q28" s="37"/>
      <c r="R28" s="37"/>
      <c r="S28" s="37"/>
      <c r="T28" s="37"/>
      <c r="U28" s="37"/>
      <c r="V28" s="37"/>
      <c r="W28" s="37"/>
      <c r="X28" s="37"/>
      <c r="Y28" s="33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2"/>
    </row>
    <row r="29" spans="1:37" ht="15.75" customHeight="1">
      <c r="A29" s="30"/>
      <c r="B29" s="30"/>
      <c r="C29" s="30"/>
      <c r="D29" s="30"/>
      <c r="E29" s="30"/>
      <c r="F29" s="93">
        <v>560</v>
      </c>
      <c r="G29" s="90"/>
      <c r="H29" s="93">
        <f>100/1000</f>
        <v>0.1</v>
      </c>
      <c r="I29" s="90"/>
      <c r="J29" s="45">
        <f t="shared" si="4"/>
        <v>5600</v>
      </c>
      <c r="P29" s="37"/>
      <c r="Q29" s="37"/>
      <c r="R29" s="37"/>
      <c r="S29" s="37"/>
      <c r="T29" s="37"/>
      <c r="U29" s="37"/>
      <c r="V29" s="37"/>
      <c r="W29" s="37"/>
      <c r="X29" s="37"/>
      <c r="Y29" s="33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2"/>
    </row>
    <row r="30" spans="1:37" ht="15.75" customHeight="1">
      <c r="A30" s="30"/>
      <c r="B30" s="30"/>
      <c r="C30" s="30"/>
      <c r="D30" s="30"/>
      <c r="E30" s="30"/>
      <c r="F30" s="93">
        <v>595</v>
      </c>
      <c r="G30" s="90"/>
      <c r="H30" s="93">
        <f>105/1000</f>
        <v>0.105</v>
      </c>
      <c r="I30" s="90"/>
      <c r="J30" s="45">
        <f t="shared" si="4"/>
        <v>5666.666666666667</v>
      </c>
      <c r="P30" s="37"/>
      <c r="Q30" s="37"/>
      <c r="R30" s="37"/>
      <c r="S30" s="37"/>
      <c r="T30" s="37"/>
      <c r="U30" s="37"/>
      <c r="V30" s="37"/>
      <c r="W30" s="37"/>
      <c r="X30" s="37"/>
      <c r="Y30" s="33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2"/>
    </row>
    <row r="31" spans="1:37" ht="15.75" customHeight="1">
      <c r="A31" s="30"/>
      <c r="B31" s="30"/>
      <c r="C31" s="30"/>
      <c r="D31" s="30"/>
      <c r="E31" s="30"/>
      <c r="F31" s="93">
        <v>630</v>
      </c>
      <c r="G31" s="90"/>
      <c r="H31" s="93">
        <f>110/1000</f>
        <v>0.11</v>
      </c>
      <c r="I31" s="90"/>
      <c r="J31" s="45">
        <f t="shared" si="4"/>
        <v>5727.272727272727</v>
      </c>
      <c r="P31" s="37"/>
      <c r="Q31" s="37"/>
      <c r="R31" s="37"/>
      <c r="S31" s="37"/>
      <c r="T31" s="37"/>
      <c r="U31" s="37"/>
      <c r="V31" s="37"/>
      <c r="W31" s="37"/>
      <c r="X31" s="37"/>
      <c r="Y31" s="33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2"/>
    </row>
    <row r="32" spans="1:37" ht="15.75" customHeight="1">
      <c r="A32" s="32"/>
      <c r="B32" s="59"/>
      <c r="C32" s="59"/>
      <c r="D32" s="59"/>
      <c r="E32" s="59"/>
      <c r="F32" s="93">
        <v>675</v>
      </c>
      <c r="G32" s="90"/>
      <c r="H32" s="93">
        <f>115/1000</f>
        <v>0.115</v>
      </c>
      <c r="I32" s="90"/>
      <c r="J32" s="45">
        <f t="shared" si="4"/>
        <v>5869.565217391304</v>
      </c>
      <c r="P32" s="60"/>
      <c r="Q32" s="60"/>
      <c r="R32" s="60"/>
      <c r="S32" s="60"/>
      <c r="T32" s="60"/>
      <c r="U32" s="59"/>
      <c r="V32" s="59"/>
      <c r="W32" s="59"/>
      <c r="X32" s="59"/>
      <c r="Y32" s="59"/>
      <c r="Z32" s="51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2"/>
    </row>
    <row r="33" spans="1:37" ht="15.75" customHeight="1">
      <c r="A33" s="61"/>
      <c r="B33" s="62"/>
      <c r="C33" s="62"/>
      <c r="D33" s="62"/>
      <c r="E33" s="62"/>
      <c r="F33" s="91">
        <v>716</v>
      </c>
      <c r="G33" s="92"/>
      <c r="H33" s="91">
        <f>120/1000</f>
        <v>0.12</v>
      </c>
      <c r="I33" s="92"/>
      <c r="J33" s="45">
        <f t="shared" si="4"/>
        <v>5966.666666666667</v>
      </c>
      <c r="P33" s="63"/>
      <c r="Q33" s="63"/>
      <c r="R33" s="63"/>
      <c r="S33" s="63"/>
      <c r="T33" s="63"/>
      <c r="U33" s="62"/>
      <c r="V33" s="62"/>
      <c r="W33" s="62"/>
      <c r="X33" s="62"/>
      <c r="Y33" s="62"/>
      <c r="Z33" s="64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2"/>
    </row>
    <row r="34" spans="1:37" ht="15.75" customHeight="1">
      <c r="A34" s="61"/>
      <c r="B34" s="62"/>
      <c r="C34" s="62"/>
      <c r="D34" s="62"/>
      <c r="E34" s="62"/>
      <c r="F34" s="91">
        <v>776</v>
      </c>
      <c r="G34" s="92"/>
      <c r="H34" s="91">
        <f>125/1000</f>
        <v>0.125</v>
      </c>
      <c r="I34" s="92"/>
      <c r="J34" s="45">
        <f t="shared" si="4"/>
        <v>6208</v>
      </c>
      <c r="P34" s="63"/>
      <c r="Q34" s="63"/>
      <c r="R34" s="63"/>
      <c r="S34" s="63"/>
      <c r="T34" s="63"/>
      <c r="U34" s="62"/>
      <c r="V34" s="62"/>
      <c r="W34" s="62"/>
      <c r="X34" s="62"/>
      <c r="Y34" s="62"/>
      <c r="Z34" s="64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2"/>
    </row>
    <row r="35" spans="1:37" ht="15.75" customHeight="1">
      <c r="A35" s="61"/>
      <c r="B35" s="62"/>
      <c r="C35" s="62"/>
      <c r="D35" s="62"/>
      <c r="E35" s="62"/>
      <c r="F35" s="91">
        <v>819</v>
      </c>
      <c r="G35" s="92"/>
      <c r="H35" s="91">
        <f>130/1000</f>
        <v>0.13</v>
      </c>
      <c r="I35" s="92"/>
      <c r="J35" s="45">
        <f t="shared" si="4"/>
        <v>6300</v>
      </c>
      <c r="P35" s="63"/>
      <c r="Q35" s="63"/>
      <c r="R35" s="63"/>
      <c r="S35" s="63"/>
      <c r="T35" s="63"/>
      <c r="U35" s="62"/>
      <c r="V35" s="62"/>
      <c r="W35" s="62"/>
      <c r="X35" s="62"/>
      <c r="Y35" s="62"/>
      <c r="Z35" s="64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2"/>
    </row>
    <row r="36" spans="1:37" ht="15.75" customHeight="1">
      <c r="A36" s="61"/>
      <c r="B36" s="62"/>
      <c r="C36" s="62"/>
      <c r="D36" s="62"/>
      <c r="E36" s="62"/>
      <c r="F36" s="91">
        <v>875</v>
      </c>
      <c r="G36" s="92"/>
      <c r="H36" s="91">
        <f>135/1000</f>
        <v>0.13500000000000001</v>
      </c>
      <c r="I36" s="92"/>
      <c r="J36" s="45">
        <f t="shared" si="4"/>
        <v>6481.4814814814808</v>
      </c>
      <c r="P36" s="63"/>
      <c r="Q36" s="63"/>
      <c r="R36" s="63"/>
      <c r="S36" s="63"/>
      <c r="T36" s="63"/>
      <c r="U36" s="62"/>
      <c r="V36" s="62"/>
      <c r="W36" s="62"/>
      <c r="X36" s="62"/>
      <c r="Y36" s="62"/>
      <c r="Z36" s="64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65"/>
    </row>
    <row r="37" spans="1:37" ht="15.75" customHeight="1">
      <c r="A37" s="61"/>
      <c r="B37" s="62"/>
      <c r="C37" s="62"/>
      <c r="D37" s="62"/>
      <c r="E37" s="62"/>
      <c r="F37" s="91">
        <v>1047</v>
      </c>
      <c r="G37" s="92"/>
      <c r="H37" s="91">
        <f>145/1000</f>
        <v>0.14499999999999999</v>
      </c>
      <c r="I37" s="92"/>
      <c r="J37" s="45">
        <f t="shared" si="4"/>
        <v>7220.6896551724139</v>
      </c>
      <c r="P37" s="63"/>
      <c r="Q37" s="63"/>
      <c r="R37" s="63"/>
      <c r="S37" s="63"/>
      <c r="T37" s="63"/>
      <c r="U37" s="62"/>
      <c r="V37" s="62"/>
      <c r="W37" s="62"/>
      <c r="X37" s="62"/>
      <c r="Y37" s="62"/>
      <c r="Z37" s="64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65"/>
    </row>
    <row r="38" spans="1:37" ht="15.75" customHeight="1">
      <c r="A38" s="61"/>
      <c r="B38" s="62"/>
      <c r="C38" s="62"/>
      <c r="D38" s="62"/>
      <c r="E38" s="62"/>
      <c r="F38" s="91">
        <v>1164</v>
      </c>
      <c r="G38" s="92"/>
      <c r="H38" s="91">
        <f>150/1000</f>
        <v>0.15</v>
      </c>
      <c r="I38" s="92"/>
      <c r="J38" s="45">
        <f t="shared" si="4"/>
        <v>7760</v>
      </c>
      <c r="P38" s="63"/>
      <c r="Q38" s="63"/>
      <c r="R38" s="63"/>
      <c r="S38" s="63"/>
      <c r="T38" s="63"/>
      <c r="U38" s="62"/>
      <c r="V38" s="62"/>
      <c r="W38" s="62"/>
      <c r="X38" s="62"/>
      <c r="Y38" s="62"/>
      <c r="Z38" s="64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65"/>
    </row>
    <row r="39" spans="1:37" ht="15.75" customHeight="1">
      <c r="A39" s="61"/>
      <c r="B39" s="62"/>
      <c r="C39" s="62"/>
      <c r="D39" s="62"/>
      <c r="E39" s="62"/>
      <c r="F39" s="93">
        <v>1298</v>
      </c>
      <c r="G39" s="90"/>
      <c r="H39" s="93">
        <f>165/1000</f>
        <v>0.16500000000000001</v>
      </c>
      <c r="I39" s="90"/>
      <c r="J39" s="45">
        <f t="shared" si="4"/>
        <v>7866.6666666666661</v>
      </c>
      <c r="P39" s="63"/>
      <c r="Q39" s="63"/>
      <c r="R39" s="63"/>
      <c r="S39" s="63"/>
      <c r="T39" s="63"/>
      <c r="U39" s="62"/>
      <c r="V39" s="62"/>
      <c r="W39" s="62"/>
      <c r="X39" s="62"/>
      <c r="Y39" s="62"/>
      <c r="Z39" s="64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65"/>
    </row>
    <row r="40" spans="1:37" ht="15.7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P40" s="63"/>
      <c r="Q40" s="63"/>
      <c r="R40" s="63"/>
      <c r="S40" s="63"/>
      <c r="T40" s="63"/>
      <c r="U40" s="62"/>
      <c r="V40" s="62"/>
      <c r="W40" s="62"/>
      <c r="X40" s="62"/>
      <c r="Y40" s="62"/>
      <c r="Z40" s="64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65"/>
    </row>
    <row r="41" spans="1:37" ht="15.7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P41" s="63"/>
      <c r="Q41" s="63"/>
      <c r="R41" s="63"/>
      <c r="S41" s="63"/>
      <c r="T41" s="63"/>
      <c r="U41" s="62"/>
      <c r="V41" s="62"/>
      <c r="W41" s="62"/>
      <c r="X41" s="62"/>
      <c r="Y41" s="62"/>
      <c r="Z41" s="64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65"/>
    </row>
    <row r="42" spans="1:37" ht="15.75" customHeight="1">
      <c r="A42" s="61"/>
      <c r="B42" s="62"/>
      <c r="C42" s="62"/>
      <c r="D42" s="62"/>
      <c r="E42" s="62"/>
      <c r="F42" s="62"/>
      <c r="G42" s="62"/>
      <c r="H42" s="62"/>
      <c r="I42" s="62"/>
      <c r="J42" s="62"/>
      <c r="P42" s="63"/>
      <c r="Q42" s="63"/>
      <c r="R42" s="63"/>
      <c r="S42" s="63"/>
      <c r="T42" s="63"/>
      <c r="U42" s="62"/>
      <c r="V42" s="62"/>
      <c r="W42" s="62"/>
      <c r="X42" s="62"/>
      <c r="Y42" s="62"/>
      <c r="Z42" s="64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65"/>
    </row>
    <row r="43" spans="1:37" ht="15.7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P43" s="63"/>
      <c r="Q43" s="63"/>
      <c r="R43" s="63"/>
      <c r="S43" s="63"/>
      <c r="T43" s="63"/>
      <c r="U43" s="62"/>
      <c r="V43" s="62"/>
      <c r="W43" s="62"/>
      <c r="X43" s="62"/>
      <c r="Y43" s="62"/>
      <c r="Z43" s="64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65"/>
    </row>
    <row r="44" spans="1:37" ht="15.75" customHeight="1">
      <c r="A44" s="61"/>
      <c r="B44" s="62"/>
      <c r="C44" s="62"/>
      <c r="D44" s="62"/>
      <c r="E44" s="62"/>
      <c r="F44" s="62"/>
      <c r="G44" s="62"/>
      <c r="H44" s="62"/>
      <c r="I44" s="62"/>
      <c r="J44" s="62"/>
      <c r="P44" s="63"/>
      <c r="Q44" s="63"/>
      <c r="R44" s="63"/>
      <c r="S44" s="63"/>
      <c r="T44" s="63"/>
      <c r="U44" s="62"/>
      <c r="V44" s="62"/>
      <c r="W44" s="62"/>
      <c r="X44" s="62"/>
      <c r="Y44" s="62"/>
      <c r="Z44" s="64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65"/>
    </row>
    <row r="45" spans="1:37" ht="15.75" customHeight="1">
      <c r="A45" s="61"/>
      <c r="B45" s="62"/>
      <c r="C45" s="62"/>
      <c r="D45" s="62"/>
      <c r="E45" s="62"/>
      <c r="F45" s="62"/>
      <c r="G45" s="62"/>
      <c r="H45" s="62"/>
      <c r="I45" s="62"/>
      <c r="J45" s="62"/>
      <c r="P45" s="63"/>
      <c r="Q45" s="63"/>
      <c r="R45" s="63"/>
      <c r="S45" s="63"/>
      <c r="T45" s="63"/>
      <c r="U45" s="62"/>
      <c r="V45" s="62"/>
      <c r="W45" s="62"/>
      <c r="X45" s="62"/>
      <c r="Y45" s="62"/>
      <c r="Z45" s="64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65"/>
    </row>
    <row r="46" spans="1:37" ht="15.75" customHeight="1">
      <c r="A46" s="61"/>
      <c r="B46" s="62"/>
      <c r="C46" s="62"/>
      <c r="D46" s="62"/>
      <c r="E46" s="62"/>
      <c r="F46" s="62"/>
      <c r="G46" s="62"/>
      <c r="H46" s="62"/>
      <c r="I46" s="62"/>
      <c r="J46" s="62"/>
      <c r="P46" s="63"/>
      <c r="Q46" s="63"/>
      <c r="R46" s="63"/>
      <c r="S46" s="63"/>
      <c r="T46" s="63"/>
      <c r="U46" s="62"/>
      <c r="V46" s="62"/>
      <c r="W46" s="62"/>
      <c r="X46" s="62"/>
      <c r="Y46" s="62"/>
      <c r="Z46" s="64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65"/>
    </row>
    <row r="47" spans="1:37" ht="15.75" customHeight="1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4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65"/>
    </row>
    <row r="48" spans="1:37" ht="15.75" customHeight="1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4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65"/>
    </row>
    <row r="49" spans="1:37" ht="15.75" customHeight="1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4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65"/>
    </row>
    <row r="50" spans="1:37" ht="15.75" customHeight="1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4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65"/>
    </row>
    <row r="51" spans="1:37" ht="15.75" customHeight="1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4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65"/>
    </row>
    <row r="52" spans="1:37" ht="15.75" customHeight="1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4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65"/>
    </row>
    <row r="53" spans="1:37" ht="15.75" customHeight="1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4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65"/>
    </row>
    <row r="54" spans="1:37" ht="15.75" customHeight="1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4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65"/>
    </row>
    <row r="55" spans="1:37" ht="15.75" customHeight="1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4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65"/>
    </row>
    <row r="56" spans="1:37" ht="15.75" customHeight="1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4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65"/>
    </row>
    <row r="57" spans="1:37" ht="15.75" customHeight="1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4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65"/>
    </row>
    <row r="58" spans="1:37" ht="15.75" customHeigh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4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65"/>
    </row>
    <row r="59" spans="1:37" ht="15.75" customHeight="1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4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65"/>
    </row>
    <row r="60" spans="1:37" ht="15.75" customHeight="1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4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65"/>
    </row>
    <row r="61" spans="1:37" ht="15.75" customHeight="1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4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65"/>
    </row>
    <row r="62" spans="1:37" ht="15.75" customHeight="1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4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65"/>
    </row>
    <row r="63" spans="1:37" ht="15.75" customHeight="1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4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65"/>
    </row>
    <row r="64" spans="1:37" ht="15.75" customHeight="1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4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65"/>
    </row>
    <row r="65" spans="1:37" ht="15.75" customHeight="1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4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65"/>
    </row>
    <row r="66" spans="1:37" ht="15.75" customHeight="1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4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65"/>
    </row>
    <row r="67" spans="1:37" ht="15.75" customHeight="1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4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65"/>
    </row>
    <row r="68" spans="1:37" ht="15.75" customHeight="1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4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65"/>
    </row>
    <row r="69" spans="1:37" ht="15.75" customHeight="1">
      <c r="A69" s="66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67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65"/>
    </row>
    <row r="70" spans="1:37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4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65"/>
    </row>
    <row r="71" spans="1:37" ht="15.75" customHeigh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8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</row>
    <row r="72" spans="1:37" ht="15.75" customHeight="1">
      <c r="X72" s="69"/>
    </row>
    <row r="73" spans="1:37" ht="15.75" customHeight="1">
      <c r="X73" s="69"/>
    </row>
    <row r="74" spans="1:37" ht="15.75" customHeight="1">
      <c r="X74" s="69"/>
    </row>
    <row r="75" spans="1:37" ht="15.75" customHeight="1">
      <c r="X75" s="69"/>
    </row>
    <row r="76" spans="1:37" ht="15.75" customHeight="1">
      <c r="X76" s="69"/>
    </row>
    <row r="77" spans="1:37" ht="15.75" customHeight="1">
      <c r="X77" s="69"/>
    </row>
    <row r="78" spans="1:37" ht="15.75" customHeight="1">
      <c r="X78" s="69"/>
    </row>
    <row r="79" spans="1:37" ht="15.75" customHeight="1">
      <c r="X79" s="69"/>
    </row>
    <row r="80" spans="1:37" ht="15.75" customHeight="1">
      <c r="X80" s="69"/>
    </row>
    <row r="81" spans="24:24" ht="15.75" customHeight="1">
      <c r="X81" s="69"/>
    </row>
    <row r="82" spans="24:24" ht="15.75" customHeight="1">
      <c r="X82" s="69"/>
    </row>
    <row r="83" spans="24:24" ht="15.75" customHeight="1">
      <c r="X83" s="69"/>
    </row>
    <row r="84" spans="24:24" ht="15.75" customHeight="1">
      <c r="X84" s="69"/>
    </row>
    <row r="85" spans="24:24" ht="15.75" customHeight="1">
      <c r="X85" s="69"/>
    </row>
    <row r="86" spans="24:24" ht="15.75" customHeight="1">
      <c r="X86" s="69"/>
    </row>
    <row r="87" spans="24:24" ht="15.75" customHeight="1">
      <c r="X87" s="69"/>
    </row>
    <row r="88" spans="24:24" ht="15.75" customHeight="1">
      <c r="X88" s="69"/>
    </row>
    <row r="89" spans="24:24" ht="15.75" customHeight="1">
      <c r="X89" s="69"/>
    </row>
    <row r="90" spans="24:24" ht="15.75" customHeight="1">
      <c r="X90" s="69"/>
    </row>
    <row r="91" spans="24:24" ht="15.75" customHeight="1">
      <c r="X91" s="69"/>
    </row>
    <row r="92" spans="24:24" ht="15.75" customHeight="1">
      <c r="X92" s="69"/>
    </row>
    <row r="93" spans="24:24" ht="15.75" customHeight="1">
      <c r="X93" s="69"/>
    </row>
    <row r="94" spans="24:24" ht="15.75" customHeight="1">
      <c r="X94" s="69"/>
    </row>
    <row r="95" spans="24:24" ht="15.75" customHeight="1">
      <c r="X95" s="69"/>
    </row>
    <row r="96" spans="24:24" ht="15.75" customHeight="1">
      <c r="X96" s="69"/>
    </row>
    <row r="97" spans="24:24" ht="15.75" customHeight="1">
      <c r="X97" s="69"/>
    </row>
    <row r="98" spans="24:24" ht="15.75" customHeight="1">
      <c r="X98" s="69"/>
    </row>
    <row r="99" spans="24:24" ht="15.75" customHeight="1">
      <c r="X99" s="69"/>
    </row>
    <row r="100" spans="24:24" ht="15.75" customHeight="1">
      <c r="X100" s="69"/>
    </row>
    <row r="101" spans="24:24" ht="15.75" customHeight="1">
      <c r="X101" s="69"/>
    </row>
    <row r="102" spans="24:24" ht="15.75" customHeight="1">
      <c r="X102" s="69"/>
    </row>
    <row r="103" spans="24:24" ht="15.75" customHeight="1">
      <c r="X103" s="69"/>
    </row>
    <row r="104" spans="24:24" ht="15.75" customHeight="1">
      <c r="X104" s="69"/>
    </row>
    <row r="105" spans="24:24" ht="15.75" customHeight="1">
      <c r="X105" s="69"/>
    </row>
    <row r="106" spans="24:24" ht="15.75" customHeight="1">
      <c r="X106" s="69"/>
    </row>
    <row r="107" spans="24:24" ht="15.75" customHeight="1">
      <c r="X107" s="69"/>
    </row>
    <row r="108" spans="24:24" ht="15.75" customHeight="1">
      <c r="X108" s="69"/>
    </row>
    <row r="109" spans="24:24" ht="15.75" customHeight="1">
      <c r="X109" s="69"/>
    </row>
    <row r="110" spans="24:24" ht="15.75" customHeight="1">
      <c r="X110" s="69"/>
    </row>
    <row r="111" spans="24:24" ht="15.75" customHeight="1">
      <c r="X111" s="69"/>
    </row>
    <row r="112" spans="24:24" ht="15.75" customHeight="1">
      <c r="X112" s="69"/>
    </row>
    <row r="113" spans="24:24" ht="15.75" customHeight="1">
      <c r="X113" s="69"/>
    </row>
    <row r="114" spans="24:24" ht="15.75" customHeight="1">
      <c r="X114" s="69"/>
    </row>
    <row r="115" spans="24:24" ht="15.75" customHeight="1">
      <c r="X115" s="69"/>
    </row>
    <row r="116" spans="24:24" ht="15.75" customHeight="1">
      <c r="X116" s="69"/>
    </row>
    <row r="117" spans="24:24" ht="15.75" customHeight="1">
      <c r="X117" s="69"/>
    </row>
    <row r="118" spans="24:24" ht="15.75" customHeight="1">
      <c r="X118" s="69"/>
    </row>
    <row r="119" spans="24:24" ht="15.75" customHeight="1">
      <c r="X119" s="69"/>
    </row>
    <row r="120" spans="24:24" ht="15.75" customHeight="1">
      <c r="X120" s="69"/>
    </row>
    <row r="121" spans="24:24" ht="15.75" customHeight="1">
      <c r="X121" s="69"/>
    </row>
    <row r="122" spans="24:24" ht="15.75" customHeight="1">
      <c r="X122" s="69"/>
    </row>
    <row r="123" spans="24:24" ht="15.75" customHeight="1">
      <c r="X123" s="69"/>
    </row>
    <row r="124" spans="24:24" ht="15.75" customHeight="1">
      <c r="X124" s="69"/>
    </row>
    <row r="125" spans="24:24" ht="15.75" customHeight="1">
      <c r="X125" s="69"/>
    </row>
    <row r="126" spans="24:24" ht="15.75" customHeight="1">
      <c r="X126" s="69"/>
    </row>
    <row r="127" spans="24:24" ht="15.75" customHeight="1">
      <c r="X127" s="69"/>
    </row>
    <row r="128" spans="24:24" ht="15.75" customHeight="1">
      <c r="X128" s="69"/>
    </row>
    <row r="129" spans="24:24" ht="15.75" customHeight="1">
      <c r="X129" s="69"/>
    </row>
    <row r="130" spans="24:24" ht="15.75" customHeight="1">
      <c r="X130" s="69"/>
    </row>
    <row r="131" spans="24:24" ht="15.75" customHeight="1">
      <c r="X131" s="69"/>
    </row>
    <row r="132" spans="24:24" ht="15.75" customHeight="1">
      <c r="X132" s="69"/>
    </row>
    <row r="133" spans="24:24" ht="15.75" customHeight="1">
      <c r="X133" s="69"/>
    </row>
    <row r="134" spans="24:24" ht="15.75" customHeight="1">
      <c r="X134" s="69"/>
    </row>
    <row r="135" spans="24:24" ht="15.75" customHeight="1">
      <c r="X135" s="69"/>
    </row>
    <row r="136" spans="24:24" ht="15.75" customHeight="1">
      <c r="X136" s="69"/>
    </row>
    <row r="137" spans="24:24" ht="15.75" customHeight="1">
      <c r="X137" s="69"/>
    </row>
    <row r="138" spans="24:24" ht="15.75" customHeight="1">
      <c r="X138" s="69"/>
    </row>
    <row r="139" spans="24:24" ht="15.75" customHeight="1">
      <c r="X139" s="69"/>
    </row>
    <row r="140" spans="24:24" ht="15.75" customHeight="1">
      <c r="X140" s="69"/>
    </row>
    <row r="141" spans="24:24" ht="15.75" customHeight="1">
      <c r="X141" s="69"/>
    </row>
    <row r="142" spans="24:24" ht="15.75" customHeight="1">
      <c r="X142" s="69"/>
    </row>
    <row r="143" spans="24:24" ht="15.75" customHeight="1">
      <c r="X143" s="69"/>
    </row>
    <row r="144" spans="24:24" ht="15.75" customHeight="1">
      <c r="X144" s="69"/>
    </row>
    <row r="145" spans="24:24" ht="15.75" customHeight="1">
      <c r="X145" s="69"/>
    </row>
    <row r="146" spans="24:24" ht="15.75" customHeight="1">
      <c r="X146" s="69"/>
    </row>
    <row r="147" spans="24:24" ht="15.75" customHeight="1">
      <c r="X147" s="69"/>
    </row>
    <row r="148" spans="24:24" ht="15.75" customHeight="1">
      <c r="X148" s="69"/>
    </row>
    <row r="149" spans="24:24" ht="15.75" customHeight="1">
      <c r="X149" s="69"/>
    </row>
    <row r="150" spans="24:24" ht="15.75" customHeight="1">
      <c r="X150" s="69"/>
    </row>
    <row r="151" spans="24:24" ht="15.75" customHeight="1">
      <c r="X151" s="69"/>
    </row>
    <row r="152" spans="24:24" ht="15.75" customHeight="1">
      <c r="X152" s="69"/>
    </row>
    <row r="153" spans="24:24" ht="15.75" customHeight="1">
      <c r="X153" s="69"/>
    </row>
    <row r="154" spans="24:24" ht="15.75" customHeight="1">
      <c r="X154" s="69"/>
    </row>
    <row r="155" spans="24:24" ht="15.75" customHeight="1">
      <c r="X155" s="69"/>
    </row>
    <row r="156" spans="24:24" ht="15.75" customHeight="1">
      <c r="X156" s="69"/>
    </row>
    <row r="157" spans="24:24" ht="15.75" customHeight="1">
      <c r="X157" s="69"/>
    </row>
    <row r="158" spans="24:24" ht="15.75" customHeight="1">
      <c r="X158" s="69"/>
    </row>
    <row r="159" spans="24:24" ht="15.75" customHeight="1">
      <c r="X159" s="69"/>
    </row>
    <row r="160" spans="24:24" ht="15.75" customHeight="1">
      <c r="X160" s="69"/>
    </row>
    <row r="161" spans="24:24" ht="15.75" customHeight="1">
      <c r="X161" s="69"/>
    </row>
    <row r="162" spans="24:24" ht="15.75" customHeight="1">
      <c r="X162" s="69"/>
    </row>
    <row r="163" spans="24:24" ht="15.75" customHeight="1">
      <c r="X163" s="69"/>
    </row>
    <row r="164" spans="24:24" ht="15.75" customHeight="1">
      <c r="X164" s="69"/>
    </row>
    <row r="165" spans="24:24" ht="15.75" customHeight="1">
      <c r="X165" s="69"/>
    </row>
    <row r="166" spans="24:24" ht="15.75" customHeight="1">
      <c r="X166" s="69"/>
    </row>
    <row r="167" spans="24:24" ht="15.75" customHeight="1">
      <c r="X167" s="69"/>
    </row>
    <row r="168" spans="24:24" ht="15.75" customHeight="1">
      <c r="X168" s="69"/>
    </row>
    <row r="169" spans="24:24" ht="15.75" customHeight="1">
      <c r="X169" s="69"/>
    </row>
    <row r="170" spans="24:24" ht="15.75" customHeight="1">
      <c r="X170" s="69"/>
    </row>
    <row r="171" spans="24:24" ht="15.75" customHeight="1">
      <c r="X171" s="69"/>
    </row>
    <row r="172" spans="24:24" ht="15.75" customHeight="1">
      <c r="X172" s="69"/>
    </row>
    <row r="173" spans="24:24" ht="15.75" customHeight="1">
      <c r="X173" s="69"/>
    </row>
    <row r="174" spans="24:24" ht="15.75" customHeight="1">
      <c r="X174" s="69"/>
    </row>
    <row r="175" spans="24:24" ht="15.75" customHeight="1">
      <c r="X175" s="69"/>
    </row>
    <row r="176" spans="24:24" ht="15.75" customHeight="1">
      <c r="X176" s="69"/>
    </row>
    <row r="177" spans="24:24" ht="15.75" customHeight="1">
      <c r="X177" s="69"/>
    </row>
    <row r="178" spans="24:24" ht="15.75" customHeight="1">
      <c r="X178" s="69"/>
    </row>
    <row r="179" spans="24:24" ht="15.75" customHeight="1">
      <c r="X179" s="69"/>
    </row>
    <row r="180" spans="24:24" ht="15.75" customHeight="1">
      <c r="X180" s="69"/>
    </row>
    <row r="181" spans="24:24" ht="15.75" customHeight="1">
      <c r="X181" s="69"/>
    </row>
    <row r="182" spans="24:24" ht="15.75" customHeight="1">
      <c r="X182" s="69"/>
    </row>
    <row r="183" spans="24:24" ht="15.75" customHeight="1">
      <c r="X183" s="69"/>
    </row>
    <row r="184" spans="24:24" ht="15.75" customHeight="1">
      <c r="X184" s="69"/>
    </row>
    <row r="185" spans="24:24" ht="15.75" customHeight="1">
      <c r="X185" s="69"/>
    </row>
    <row r="186" spans="24:24" ht="15.75" customHeight="1">
      <c r="X186" s="69"/>
    </row>
    <row r="187" spans="24:24" ht="15.75" customHeight="1">
      <c r="X187" s="69"/>
    </row>
    <row r="188" spans="24:24" ht="15.75" customHeight="1">
      <c r="X188" s="69"/>
    </row>
    <row r="189" spans="24:24" ht="15.75" customHeight="1">
      <c r="X189" s="69"/>
    </row>
    <row r="190" spans="24:24" ht="15.75" customHeight="1">
      <c r="X190" s="69"/>
    </row>
    <row r="191" spans="24:24" ht="15.75" customHeight="1">
      <c r="X191" s="69"/>
    </row>
    <row r="192" spans="24:24" ht="15.75" customHeight="1">
      <c r="X192" s="69"/>
    </row>
    <row r="193" spans="24:24" ht="15.75" customHeight="1">
      <c r="X193" s="69"/>
    </row>
    <row r="194" spans="24:24" ht="15.75" customHeight="1">
      <c r="X194" s="69"/>
    </row>
    <row r="195" spans="24:24" ht="15.75" customHeight="1">
      <c r="X195" s="69"/>
    </row>
    <row r="196" spans="24:24" ht="15.75" customHeight="1">
      <c r="X196" s="69"/>
    </row>
    <row r="197" spans="24:24" ht="15.75" customHeight="1">
      <c r="X197" s="69"/>
    </row>
    <row r="198" spans="24:24" ht="15.75" customHeight="1">
      <c r="X198" s="69"/>
    </row>
    <row r="199" spans="24:24" ht="15.75" customHeight="1">
      <c r="X199" s="69"/>
    </row>
    <row r="200" spans="24:24" ht="15.75" customHeight="1">
      <c r="X200" s="69"/>
    </row>
    <row r="201" spans="24:24" ht="15.75" customHeight="1">
      <c r="X201" s="69"/>
    </row>
    <row r="202" spans="24:24" ht="15.75" customHeight="1">
      <c r="X202" s="69"/>
    </row>
    <row r="203" spans="24:24" ht="15.75" customHeight="1">
      <c r="X203" s="69"/>
    </row>
    <row r="204" spans="24:24" ht="15.75" customHeight="1">
      <c r="X204" s="69"/>
    </row>
    <row r="205" spans="24:24" ht="15.75" customHeight="1">
      <c r="X205" s="69"/>
    </row>
    <row r="206" spans="24:24" ht="15.75" customHeight="1">
      <c r="X206" s="69"/>
    </row>
    <row r="207" spans="24:24" ht="15.75" customHeight="1">
      <c r="X207" s="69"/>
    </row>
    <row r="208" spans="24:24" ht="15.75" customHeight="1">
      <c r="X208" s="69"/>
    </row>
    <row r="209" spans="24:24" ht="15.75" customHeight="1">
      <c r="X209" s="69"/>
    </row>
    <row r="210" spans="24:24" ht="15.75" customHeight="1">
      <c r="X210" s="69"/>
    </row>
    <row r="211" spans="24:24" ht="15.75" customHeight="1">
      <c r="X211" s="69"/>
    </row>
    <row r="212" spans="24:24" ht="15.75" customHeight="1">
      <c r="X212" s="69"/>
    </row>
    <row r="213" spans="24:24" ht="15.75" customHeight="1">
      <c r="X213" s="69"/>
    </row>
    <row r="214" spans="24:24" ht="15.75" customHeight="1">
      <c r="X214" s="69"/>
    </row>
    <row r="215" spans="24:24" ht="15.75" customHeight="1">
      <c r="X215" s="69"/>
    </row>
    <row r="216" spans="24:24" ht="15.75" customHeight="1">
      <c r="X216" s="69"/>
    </row>
    <row r="217" spans="24:24" ht="15.75" customHeight="1">
      <c r="X217" s="69"/>
    </row>
    <row r="218" spans="24:24" ht="15.75" customHeight="1">
      <c r="X218" s="69"/>
    </row>
    <row r="219" spans="24:24" ht="15.75" customHeight="1">
      <c r="X219" s="69"/>
    </row>
    <row r="220" spans="24:24" ht="15.75" customHeight="1">
      <c r="X220" s="69"/>
    </row>
    <row r="221" spans="24:24" ht="15.75" customHeight="1">
      <c r="X221" s="69"/>
    </row>
    <row r="222" spans="24:24" ht="15.75" customHeight="1">
      <c r="X222" s="69"/>
    </row>
    <row r="223" spans="24:24" ht="15.75" customHeight="1">
      <c r="X223" s="69"/>
    </row>
    <row r="224" spans="24:24" ht="15.75" customHeight="1">
      <c r="X224" s="69"/>
    </row>
    <row r="225" spans="24:24" ht="15.75" customHeight="1">
      <c r="X225" s="69"/>
    </row>
    <row r="226" spans="24:24" ht="15.75" customHeight="1">
      <c r="X226" s="69"/>
    </row>
    <row r="227" spans="24:24" ht="15.75" customHeight="1">
      <c r="X227" s="69"/>
    </row>
    <row r="228" spans="24:24" ht="15.75" customHeight="1">
      <c r="X228" s="69"/>
    </row>
    <row r="229" spans="24:24" ht="15.75" customHeight="1">
      <c r="X229" s="69"/>
    </row>
    <row r="230" spans="24:24" ht="15.75" customHeight="1">
      <c r="X230" s="69"/>
    </row>
    <row r="231" spans="24:24" ht="15.75" customHeight="1">
      <c r="X231" s="69"/>
    </row>
    <row r="232" spans="24:24" ht="15.75" customHeight="1">
      <c r="X232" s="69"/>
    </row>
    <row r="233" spans="24:24" ht="15.75" customHeight="1">
      <c r="X233" s="69"/>
    </row>
    <row r="234" spans="24:24" ht="15.75" customHeight="1">
      <c r="X234" s="69"/>
    </row>
    <row r="235" spans="24:24" ht="15.75" customHeight="1">
      <c r="X235" s="69"/>
    </row>
    <row r="236" spans="24:24" ht="15.75" customHeight="1">
      <c r="X236" s="69"/>
    </row>
    <row r="237" spans="24:24" ht="15.75" customHeight="1">
      <c r="X237" s="69"/>
    </row>
    <row r="238" spans="24:24" ht="15.75" customHeight="1">
      <c r="X238" s="69"/>
    </row>
    <row r="239" spans="24:24" ht="15.75" customHeight="1">
      <c r="X239" s="69"/>
    </row>
    <row r="240" spans="24:24" ht="15.75" customHeight="1">
      <c r="X240" s="69"/>
    </row>
    <row r="241" spans="24:24" ht="15.75" customHeight="1">
      <c r="X241" s="69"/>
    </row>
    <row r="242" spans="24:24" ht="15.75" customHeight="1">
      <c r="X242" s="69"/>
    </row>
    <row r="243" spans="24:24" ht="15.75" customHeight="1">
      <c r="X243" s="69"/>
    </row>
    <row r="244" spans="24:24" ht="15.75" customHeight="1">
      <c r="X244" s="69"/>
    </row>
    <row r="245" spans="24:24" ht="15.75" customHeight="1">
      <c r="X245" s="69"/>
    </row>
    <row r="246" spans="24:24" ht="15.75" customHeight="1">
      <c r="X246" s="69"/>
    </row>
    <row r="247" spans="24:24" ht="15.75" customHeight="1">
      <c r="X247" s="69"/>
    </row>
    <row r="248" spans="24:24" ht="15.75" customHeight="1">
      <c r="X248" s="69"/>
    </row>
    <row r="249" spans="24:24" ht="15.75" customHeight="1">
      <c r="X249" s="69"/>
    </row>
    <row r="250" spans="24:24" ht="15.75" customHeight="1">
      <c r="X250" s="69"/>
    </row>
    <row r="251" spans="24:24" ht="15.75" customHeight="1">
      <c r="X251" s="69"/>
    </row>
    <row r="252" spans="24:24" ht="15.75" customHeight="1">
      <c r="X252" s="69"/>
    </row>
    <row r="253" spans="24:24" ht="15.75" customHeight="1">
      <c r="X253" s="69"/>
    </row>
    <row r="254" spans="24:24" ht="15.75" customHeight="1">
      <c r="X254" s="69"/>
    </row>
    <row r="255" spans="24:24" ht="15.75" customHeight="1">
      <c r="X255" s="69"/>
    </row>
    <row r="256" spans="24:24" ht="15.75" customHeight="1">
      <c r="X256" s="69"/>
    </row>
    <row r="257" spans="24:24" ht="15.75" customHeight="1">
      <c r="X257" s="69"/>
    </row>
    <row r="258" spans="24:24" ht="15.75" customHeight="1">
      <c r="X258" s="69"/>
    </row>
    <row r="259" spans="24:24" ht="15.75" customHeight="1">
      <c r="X259" s="69"/>
    </row>
    <row r="260" spans="24:24" ht="15.75" customHeight="1">
      <c r="X260" s="69"/>
    </row>
    <row r="261" spans="24:24" ht="15.75" customHeight="1">
      <c r="X261" s="69"/>
    </row>
    <row r="262" spans="24:24" ht="15.75" customHeight="1">
      <c r="X262" s="69"/>
    </row>
    <row r="263" spans="24:24" ht="15.75" customHeight="1">
      <c r="X263" s="69"/>
    </row>
    <row r="264" spans="24:24" ht="15.75" customHeight="1">
      <c r="X264" s="69"/>
    </row>
    <row r="265" spans="24:24" ht="15.75" customHeight="1">
      <c r="X265" s="69"/>
    </row>
    <row r="266" spans="24:24" ht="15.75" customHeight="1">
      <c r="X266" s="69"/>
    </row>
    <row r="267" spans="24:24" ht="15.75" customHeight="1">
      <c r="X267" s="69"/>
    </row>
    <row r="268" spans="24:24" ht="15.75" customHeight="1">
      <c r="X268" s="69"/>
    </row>
    <row r="269" spans="24:24" ht="15.75" customHeight="1">
      <c r="X269" s="69"/>
    </row>
    <row r="270" spans="24:24" ht="15.75" customHeight="1">
      <c r="X270" s="69"/>
    </row>
    <row r="271" spans="24:24" ht="15.75" customHeight="1">
      <c r="X271" s="69"/>
    </row>
    <row r="272" spans="24:24" ht="15.75" customHeight="1">
      <c r="X272" s="69"/>
    </row>
    <row r="273" spans="24:24" ht="15.75" customHeight="1">
      <c r="X273" s="69"/>
    </row>
    <row r="274" spans="24:24" ht="15.75" customHeight="1">
      <c r="X274" s="69"/>
    </row>
    <row r="275" spans="24:24" ht="15.75" customHeight="1">
      <c r="X275" s="69"/>
    </row>
    <row r="276" spans="24:24" ht="15.75" customHeight="1">
      <c r="X276" s="69"/>
    </row>
    <row r="277" spans="24:24" ht="15.75" customHeight="1">
      <c r="X277" s="69"/>
    </row>
    <row r="278" spans="24:24" ht="15.75" customHeight="1">
      <c r="X278" s="69"/>
    </row>
    <row r="279" spans="24:24" ht="15.75" customHeight="1">
      <c r="X279" s="69"/>
    </row>
    <row r="280" spans="24:24" ht="15.75" customHeight="1">
      <c r="X280" s="69"/>
    </row>
    <row r="281" spans="24:24" ht="15.75" customHeight="1">
      <c r="X281" s="69"/>
    </row>
    <row r="282" spans="24:24" ht="15.75" customHeight="1">
      <c r="X282" s="69"/>
    </row>
    <row r="283" spans="24:24" ht="15.75" customHeight="1">
      <c r="X283" s="69"/>
    </row>
    <row r="284" spans="24:24" ht="15.75" customHeight="1">
      <c r="X284" s="69"/>
    </row>
    <row r="285" spans="24:24" ht="15.75" customHeight="1">
      <c r="X285" s="69"/>
    </row>
    <row r="286" spans="24:24" ht="15.75" customHeight="1">
      <c r="X286" s="69"/>
    </row>
    <row r="287" spans="24:24" ht="15.75" customHeight="1">
      <c r="X287" s="69"/>
    </row>
    <row r="288" spans="24:24" ht="15.75" customHeight="1">
      <c r="X288" s="69"/>
    </row>
    <row r="289" spans="24:24" ht="15.75" customHeight="1">
      <c r="X289" s="69"/>
    </row>
    <row r="290" spans="24:24" ht="15.75" customHeight="1">
      <c r="X290" s="69"/>
    </row>
    <row r="291" spans="24:24" ht="15.75" customHeight="1">
      <c r="X291" s="69"/>
    </row>
    <row r="292" spans="24:24" ht="15.75" customHeight="1">
      <c r="X292" s="69"/>
    </row>
    <row r="293" spans="24:24" ht="15.75" customHeight="1">
      <c r="X293" s="69"/>
    </row>
    <row r="294" spans="24:24" ht="15.75" customHeight="1">
      <c r="X294" s="69"/>
    </row>
    <row r="295" spans="24:24" ht="15.75" customHeight="1">
      <c r="X295" s="69"/>
    </row>
    <row r="296" spans="24:24" ht="15.75" customHeight="1">
      <c r="X296" s="69"/>
    </row>
    <row r="297" spans="24:24" ht="15.75" customHeight="1">
      <c r="X297" s="69"/>
    </row>
    <row r="298" spans="24:24" ht="15.75" customHeight="1">
      <c r="X298" s="69"/>
    </row>
    <row r="299" spans="24:24" ht="15.75" customHeight="1">
      <c r="X299" s="69"/>
    </row>
    <row r="300" spans="24:24" ht="15.75" customHeight="1">
      <c r="X300" s="69"/>
    </row>
    <row r="301" spans="24:24" ht="15.75" customHeight="1">
      <c r="X301" s="69"/>
    </row>
    <row r="302" spans="24:24" ht="15.75" customHeight="1">
      <c r="X302" s="69"/>
    </row>
    <row r="303" spans="24:24" ht="15.75" customHeight="1">
      <c r="X303" s="69"/>
    </row>
    <row r="304" spans="24:24" ht="15.75" customHeight="1">
      <c r="X304" s="69"/>
    </row>
    <row r="305" spans="24:24" ht="15.75" customHeight="1">
      <c r="X305" s="69"/>
    </row>
    <row r="306" spans="24:24" ht="15.75" customHeight="1">
      <c r="X306" s="69"/>
    </row>
    <row r="307" spans="24:24" ht="15.75" customHeight="1">
      <c r="X307" s="69"/>
    </row>
    <row r="308" spans="24:24" ht="15.75" customHeight="1">
      <c r="X308" s="69"/>
    </row>
    <row r="309" spans="24:24" ht="15.75" customHeight="1">
      <c r="X309" s="69"/>
    </row>
    <row r="310" spans="24:24" ht="15.75" customHeight="1">
      <c r="X310" s="69"/>
    </row>
    <row r="311" spans="24:24" ht="15.75" customHeight="1">
      <c r="X311" s="69"/>
    </row>
    <row r="312" spans="24:24" ht="15.75" customHeight="1">
      <c r="X312" s="69"/>
    </row>
    <row r="313" spans="24:24" ht="15.75" customHeight="1">
      <c r="X313" s="69"/>
    </row>
    <row r="314" spans="24:24" ht="15.75" customHeight="1">
      <c r="X314" s="69"/>
    </row>
    <row r="315" spans="24:24" ht="15.75" customHeight="1">
      <c r="X315" s="69"/>
    </row>
    <row r="316" spans="24:24" ht="15.75" customHeight="1">
      <c r="X316" s="69"/>
    </row>
    <row r="317" spans="24:24" ht="15.75" customHeight="1">
      <c r="X317" s="69"/>
    </row>
    <row r="318" spans="24:24" ht="15.75" customHeight="1">
      <c r="X318" s="69"/>
    </row>
    <row r="319" spans="24:24" ht="15.75" customHeight="1">
      <c r="X319" s="69"/>
    </row>
    <row r="320" spans="24:24" ht="15.75" customHeight="1">
      <c r="X320" s="69"/>
    </row>
    <row r="321" spans="24:24" ht="15.75" customHeight="1">
      <c r="X321" s="69"/>
    </row>
    <row r="322" spans="24:24" ht="15.75" customHeight="1">
      <c r="X322" s="69"/>
    </row>
    <row r="323" spans="24:24" ht="15.75" customHeight="1">
      <c r="X323" s="69"/>
    </row>
    <row r="324" spans="24:24" ht="15.75" customHeight="1">
      <c r="X324" s="69"/>
    </row>
    <row r="325" spans="24:24" ht="15.75" customHeight="1">
      <c r="X325" s="69"/>
    </row>
    <row r="326" spans="24:24" ht="15.75" customHeight="1">
      <c r="X326" s="69"/>
    </row>
    <row r="327" spans="24:24" ht="15.75" customHeight="1">
      <c r="X327" s="69"/>
    </row>
    <row r="328" spans="24:24" ht="15.75" customHeight="1">
      <c r="X328" s="69"/>
    </row>
    <row r="329" spans="24:24" ht="15.75" customHeight="1">
      <c r="X329" s="69"/>
    </row>
    <row r="330" spans="24:24" ht="15.75" customHeight="1">
      <c r="X330" s="69"/>
    </row>
    <row r="331" spans="24:24" ht="15.75" customHeight="1">
      <c r="X331" s="69"/>
    </row>
    <row r="332" spans="24:24" ht="15.75" customHeight="1">
      <c r="X332" s="69"/>
    </row>
    <row r="333" spans="24:24" ht="15.75" customHeight="1">
      <c r="X333" s="69"/>
    </row>
    <row r="334" spans="24:24" ht="15.75" customHeight="1">
      <c r="X334" s="69"/>
    </row>
    <row r="335" spans="24:24" ht="15.75" customHeight="1">
      <c r="X335" s="69"/>
    </row>
    <row r="336" spans="24:24" ht="15.75" customHeight="1">
      <c r="X336" s="69"/>
    </row>
    <row r="337" spans="24:24" ht="15.75" customHeight="1">
      <c r="X337" s="69"/>
    </row>
    <row r="338" spans="24:24" ht="15.75" customHeight="1">
      <c r="X338" s="69"/>
    </row>
    <row r="339" spans="24:24" ht="15.75" customHeight="1">
      <c r="X339" s="69"/>
    </row>
    <row r="340" spans="24:24" ht="15.75" customHeight="1">
      <c r="X340" s="69"/>
    </row>
    <row r="341" spans="24:24" ht="15.75" customHeight="1">
      <c r="X341" s="69"/>
    </row>
    <row r="342" spans="24:24" ht="15.75" customHeight="1">
      <c r="X342" s="69"/>
    </row>
    <row r="343" spans="24:24" ht="15.75" customHeight="1">
      <c r="X343" s="69"/>
    </row>
    <row r="344" spans="24:24" ht="15.75" customHeight="1">
      <c r="X344" s="69"/>
    </row>
    <row r="345" spans="24:24" ht="15.75" customHeight="1">
      <c r="X345" s="69"/>
    </row>
    <row r="346" spans="24:24" ht="15.75" customHeight="1">
      <c r="X346" s="69"/>
    </row>
    <row r="347" spans="24:24" ht="15.75" customHeight="1">
      <c r="X347" s="69"/>
    </row>
    <row r="348" spans="24:24" ht="15.75" customHeight="1">
      <c r="X348" s="69"/>
    </row>
    <row r="349" spans="24:24" ht="15.75" customHeight="1">
      <c r="X349" s="69"/>
    </row>
    <row r="350" spans="24:24" ht="15.75" customHeight="1">
      <c r="X350" s="69"/>
    </row>
    <row r="351" spans="24:24" ht="15.75" customHeight="1">
      <c r="X351" s="69"/>
    </row>
    <row r="352" spans="24:24" ht="15.75" customHeight="1">
      <c r="X352" s="69"/>
    </row>
    <row r="353" spans="24:24" ht="15.75" customHeight="1">
      <c r="X353" s="69"/>
    </row>
    <row r="354" spans="24:24" ht="15.75" customHeight="1">
      <c r="X354" s="69"/>
    </row>
    <row r="355" spans="24:24" ht="15.75" customHeight="1">
      <c r="X355" s="69"/>
    </row>
    <row r="356" spans="24:24" ht="15.75" customHeight="1">
      <c r="X356" s="69"/>
    </row>
    <row r="357" spans="24:24" ht="15.75" customHeight="1">
      <c r="X357" s="69"/>
    </row>
    <row r="358" spans="24:24" ht="15.75" customHeight="1">
      <c r="X358" s="69"/>
    </row>
    <row r="359" spans="24:24" ht="15.75" customHeight="1">
      <c r="X359" s="69"/>
    </row>
    <row r="360" spans="24:24" ht="15.75" customHeight="1">
      <c r="X360" s="69"/>
    </row>
    <row r="361" spans="24:24" ht="15.75" customHeight="1">
      <c r="X361" s="69"/>
    </row>
    <row r="362" spans="24:24" ht="15.75" customHeight="1">
      <c r="X362" s="69"/>
    </row>
    <row r="363" spans="24:24" ht="15.75" customHeight="1">
      <c r="X363" s="69"/>
    </row>
    <row r="364" spans="24:24" ht="15.75" customHeight="1">
      <c r="X364" s="69"/>
    </row>
    <row r="365" spans="24:24" ht="15.75" customHeight="1">
      <c r="X365" s="69"/>
    </row>
    <row r="366" spans="24:24" ht="15.75" customHeight="1">
      <c r="X366" s="69"/>
    </row>
    <row r="367" spans="24:24" ht="15.75" customHeight="1">
      <c r="X367" s="69"/>
    </row>
    <row r="368" spans="24:24" ht="15.75" customHeight="1">
      <c r="X368" s="69"/>
    </row>
    <row r="369" spans="24:24" ht="15.75" customHeight="1">
      <c r="X369" s="69"/>
    </row>
    <row r="370" spans="24:24" ht="15.75" customHeight="1">
      <c r="X370" s="69"/>
    </row>
    <row r="371" spans="24:24" ht="15.75" customHeight="1">
      <c r="X371" s="69"/>
    </row>
    <row r="372" spans="24:24" ht="15.75" customHeight="1">
      <c r="X372" s="69"/>
    </row>
    <row r="373" spans="24:24" ht="15.75" customHeight="1">
      <c r="X373" s="69"/>
    </row>
    <row r="374" spans="24:24" ht="15.75" customHeight="1">
      <c r="X374" s="69"/>
    </row>
    <row r="375" spans="24:24" ht="15.75" customHeight="1">
      <c r="X375" s="69"/>
    </row>
    <row r="376" spans="24:24" ht="15.75" customHeight="1">
      <c r="X376" s="69"/>
    </row>
    <row r="377" spans="24:24" ht="15.75" customHeight="1">
      <c r="X377" s="69"/>
    </row>
    <row r="378" spans="24:24" ht="15.75" customHeight="1">
      <c r="X378" s="69"/>
    </row>
    <row r="379" spans="24:24" ht="15.75" customHeight="1">
      <c r="X379" s="69"/>
    </row>
    <row r="380" spans="24:24" ht="15.75" customHeight="1">
      <c r="X380" s="69"/>
    </row>
    <row r="381" spans="24:24" ht="15.75" customHeight="1">
      <c r="X381" s="69"/>
    </row>
    <row r="382" spans="24:24" ht="15.75" customHeight="1">
      <c r="X382" s="69"/>
    </row>
    <row r="383" spans="24:24" ht="15.75" customHeight="1">
      <c r="X383" s="69"/>
    </row>
    <row r="384" spans="24:24" ht="15.75" customHeight="1">
      <c r="X384" s="69"/>
    </row>
    <row r="385" spans="24:24" ht="15.75" customHeight="1">
      <c r="X385" s="69"/>
    </row>
    <row r="386" spans="24:24" ht="15.75" customHeight="1">
      <c r="X386" s="69"/>
    </row>
    <row r="387" spans="24:24" ht="15.75" customHeight="1">
      <c r="X387" s="69"/>
    </row>
    <row r="388" spans="24:24" ht="15.75" customHeight="1">
      <c r="X388" s="69"/>
    </row>
    <row r="389" spans="24:24" ht="15.75" customHeight="1">
      <c r="X389" s="69"/>
    </row>
    <row r="390" spans="24:24" ht="15.75" customHeight="1">
      <c r="X390" s="69"/>
    </row>
    <row r="391" spans="24:24" ht="15.75" customHeight="1">
      <c r="X391" s="69"/>
    </row>
    <row r="392" spans="24:24" ht="15.75" customHeight="1">
      <c r="X392" s="69"/>
    </row>
    <row r="393" spans="24:24" ht="15.75" customHeight="1">
      <c r="X393" s="69"/>
    </row>
    <row r="394" spans="24:24" ht="15.75" customHeight="1">
      <c r="X394" s="69"/>
    </row>
    <row r="395" spans="24:24" ht="15.75" customHeight="1">
      <c r="X395" s="69"/>
    </row>
    <row r="396" spans="24:24" ht="15.75" customHeight="1">
      <c r="X396" s="69"/>
    </row>
    <row r="397" spans="24:24" ht="15.75" customHeight="1">
      <c r="X397" s="69"/>
    </row>
    <row r="398" spans="24:24" ht="15.75" customHeight="1">
      <c r="X398" s="69"/>
    </row>
    <row r="399" spans="24:24" ht="15.75" customHeight="1">
      <c r="X399" s="69"/>
    </row>
    <row r="400" spans="24:24" ht="15.75" customHeight="1">
      <c r="X400" s="69"/>
    </row>
    <row r="401" spans="24:24" ht="15.75" customHeight="1">
      <c r="X401" s="69"/>
    </row>
    <row r="402" spans="24:24" ht="15.75" customHeight="1">
      <c r="X402" s="69"/>
    </row>
    <row r="403" spans="24:24" ht="15.75" customHeight="1">
      <c r="X403" s="69"/>
    </row>
    <row r="404" spans="24:24" ht="15.75" customHeight="1">
      <c r="X404" s="69"/>
    </row>
    <row r="405" spans="24:24" ht="15.75" customHeight="1">
      <c r="X405" s="69"/>
    </row>
    <row r="406" spans="24:24" ht="15.75" customHeight="1">
      <c r="X406" s="69"/>
    </row>
    <row r="407" spans="24:24" ht="15.75" customHeight="1">
      <c r="X407" s="69"/>
    </row>
    <row r="408" spans="24:24" ht="15.75" customHeight="1">
      <c r="X408" s="69"/>
    </row>
    <row r="409" spans="24:24" ht="15.75" customHeight="1">
      <c r="X409" s="69"/>
    </row>
    <row r="410" spans="24:24" ht="15.75" customHeight="1">
      <c r="X410" s="69"/>
    </row>
    <row r="411" spans="24:24" ht="15.75" customHeight="1">
      <c r="X411" s="69"/>
    </row>
    <row r="412" spans="24:24" ht="15.75" customHeight="1">
      <c r="X412" s="69"/>
    </row>
    <row r="413" spans="24:24" ht="15.75" customHeight="1">
      <c r="X413" s="69"/>
    </row>
    <row r="414" spans="24:24" ht="15.75" customHeight="1">
      <c r="X414" s="69"/>
    </row>
    <row r="415" spans="24:24" ht="15.75" customHeight="1">
      <c r="X415" s="69"/>
    </row>
    <row r="416" spans="24:24" ht="15.75" customHeight="1">
      <c r="X416" s="69"/>
    </row>
    <row r="417" spans="24:24" ht="15.75" customHeight="1">
      <c r="X417" s="69"/>
    </row>
    <row r="418" spans="24:24" ht="15.75" customHeight="1">
      <c r="X418" s="69"/>
    </row>
    <row r="419" spans="24:24" ht="15.75" customHeight="1">
      <c r="X419" s="69"/>
    </row>
    <row r="420" spans="24:24" ht="15.75" customHeight="1">
      <c r="X420" s="69"/>
    </row>
    <row r="421" spans="24:24" ht="15.75" customHeight="1">
      <c r="X421" s="69"/>
    </row>
    <row r="422" spans="24:24" ht="15.75" customHeight="1">
      <c r="X422" s="69"/>
    </row>
    <row r="423" spans="24:24" ht="15.75" customHeight="1">
      <c r="X423" s="69"/>
    </row>
    <row r="424" spans="24:24" ht="15.75" customHeight="1">
      <c r="X424" s="69"/>
    </row>
    <row r="425" spans="24:24" ht="15.75" customHeight="1">
      <c r="X425" s="69"/>
    </row>
    <row r="426" spans="24:24" ht="15.75" customHeight="1">
      <c r="X426" s="69"/>
    </row>
    <row r="427" spans="24:24" ht="15.75" customHeight="1">
      <c r="X427" s="69"/>
    </row>
    <row r="428" spans="24:24" ht="15.75" customHeight="1">
      <c r="X428" s="69"/>
    </row>
    <row r="429" spans="24:24" ht="15.75" customHeight="1">
      <c r="X429" s="69"/>
    </row>
    <row r="430" spans="24:24" ht="15.75" customHeight="1">
      <c r="X430" s="69"/>
    </row>
    <row r="431" spans="24:24" ht="15.75" customHeight="1">
      <c r="X431" s="69"/>
    </row>
    <row r="432" spans="24:24" ht="15.75" customHeight="1">
      <c r="X432" s="69"/>
    </row>
    <row r="433" spans="24:24" ht="15.75" customHeight="1">
      <c r="X433" s="69"/>
    </row>
    <row r="434" spans="24:24" ht="15.75" customHeight="1">
      <c r="X434" s="69"/>
    </row>
    <row r="435" spans="24:24" ht="15.75" customHeight="1">
      <c r="X435" s="69"/>
    </row>
    <row r="436" spans="24:24" ht="15.75" customHeight="1">
      <c r="X436" s="69"/>
    </row>
    <row r="437" spans="24:24" ht="15.75" customHeight="1">
      <c r="X437" s="69"/>
    </row>
    <row r="438" spans="24:24" ht="15.75" customHeight="1">
      <c r="X438" s="69"/>
    </row>
    <row r="439" spans="24:24" ht="15.75" customHeight="1">
      <c r="X439" s="69"/>
    </row>
    <row r="440" spans="24:24" ht="15.75" customHeight="1">
      <c r="X440" s="69"/>
    </row>
    <row r="441" spans="24:24" ht="15.75" customHeight="1">
      <c r="X441" s="69"/>
    </row>
    <row r="442" spans="24:24" ht="15.75" customHeight="1">
      <c r="X442" s="69"/>
    </row>
    <row r="443" spans="24:24" ht="15.75" customHeight="1">
      <c r="X443" s="69"/>
    </row>
    <row r="444" spans="24:24" ht="15.75" customHeight="1">
      <c r="X444" s="69"/>
    </row>
    <row r="445" spans="24:24" ht="15.75" customHeight="1">
      <c r="X445" s="69"/>
    </row>
    <row r="446" spans="24:24" ht="15.75" customHeight="1">
      <c r="X446" s="69"/>
    </row>
    <row r="447" spans="24:24" ht="15.75" customHeight="1">
      <c r="X447" s="69"/>
    </row>
    <row r="448" spans="24:24" ht="15.75" customHeight="1">
      <c r="X448" s="69"/>
    </row>
    <row r="449" spans="24:24" ht="15.75" customHeight="1">
      <c r="X449" s="69"/>
    </row>
    <row r="450" spans="24:24" ht="15.75" customHeight="1">
      <c r="X450" s="69"/>
    </row>
    <row r="451" spans="24:24" ht="15.75" customHeight="1">
      <c r="X451" s="69"/>
    </row>
    <row r="452" spans="24:24" ht="15.75" customHeight="1">
      <c r="X452" s="69"/>
    </row>
    <row r="453" spans="24:24" ht="15.75" customHeight="1">
      <c r="X453" s="69"/>
    </row>
    <row r="454" spans="24:24" ht="15.75" customHeight="1">
      <c r="X454" s="69"/>
    </row>
    <row r="455" spans="24:24" ht="15.75" customHeight="1">
      <c r="X455" s="69"/>
    </row>
    <row r="456" spans="24:24" ht="15.75" customHeight="1">
      <c r="X456" s="69"/>
    </row>
    <row r="457" spans="24:24" ht="15.75" customHeight="1">
      <c r="X457" s="69"/>
    </row>
    <row r="458" spans="24:24" ht="15.75" customHeight="1">
      <c r="X458" s="69"/>
    </row>
    <row r="459" spans="24:24" ht="15.75" customHeight="1">
      <c r="X459" s="69"/>
    </row>
    <row r="460" spans="24:24" ht="15.75" customHeight="1">
      <c r="X460" s="69"/>
    </row>
    <row r="461" spans="24:24" ht="15.75" customHeight="1">
      <c r="X461" s="69"/>
    </row>
    <row r="462" spans="24:24" ht="15.75" customHeight="1">
      <c r="X462" s="69"/>
    </row>
    <row r="463" spans="24:24" ht="15.75" customHeight="1">
      <c r="X463" s="69"/>
    </row>
    <row r="464" spans="24:24" ht="15.75" customHeight="1">
      <c r="X464" s="69"/>
    </row>
    <row r="465" spans="24:24" ht="15.75" customHeight="1">
      <c r="X465" s="69"/>
    </row>
    <row r="466" spans="24:24" ht="15.75" customHeight="1">
      <c r="X466" s="69"/>
    </row>
    <row r="467" spans="24:24" ht="15.75" customHeight="1">
      <c r="X467" s="69"/>
    </row>
    <row r="468" spans="24:24" ht="15.75" customHeight="1">
      <c r="X468" s="69"/>
    </row>
    <row r="469" spans="24:24" ht="15.75" customHeight="1">
      <c r="X469" s="69"/>
    </row>
    <row r="470" spans="24:24" ht="15.75" customHeight="1">
      <c r="X470" s="69"/>
    </row>
    <row r="471" spans="24:24" ht="15.75" customHeight="1">
      <c r="X471" s="69"/>
    </row>
    <row r="472" spans="24:24" ht="15.75" customHeight="1">
      <c r="X472" s="69"/>
    </row>
    <row r="473" spans="24:24" ht="15.75" customHeight="1">
      <c r="X473" s="69"/>
    </row>
    <row r="474" spans="24:24" ht="15.75" customHeight="1">
      <c r="X474" s="69"/>
    </row>
    <row r="475" spans="24:24" ht="15.75" customHeight="1">
      <c r="X475" s="69"/>
    </row>
    <row r="476" spans="24:24" ht="15.75" customHeight="1">
      <c r="X476" s="69"/>
    </row>
    <row r="477" spans="24:24" ht="15.75" customHeight="1">
      <c r="X477" s="69"/>
    </row>
    <row r="478" spans="24:24" ht="15.75" customHeight="1">
      <c r="X478" s="69"/>
    </row>
    <row r="479" spans="24:24" ht="15.75" customHeight="1">
      <c r="X479" s="69"/>
    </row>
    <row r="480" spans="24:24" ht="15.75" customHeight="1">
      <c r="X480" s="69"/>
    </row>
    <row r="481" spans="24:24" ht="15.75" customHeight="1">
      <c r="X481" s="69"/>
    </row>
    <row r="482" spans="24:24" ht="15.75" customHeight="1">
      <c r="X482" s="69"/>
    </row>
    <row r="483" spans="24:24" ht="15.75" customHeight="1">
      <c r="X483" s="69"/>
    </row>
    <row r="484" spans="24:24" ht="15.75" customHeight="1">
      <c r="X484" s="69"/>
    </row>
    <row r="485" spans="24:24" ht="15.75" customHeight="1">
      <c r="X485" s="69"/>
    </row>
    <row r="486" spans="24:24" ht="15.75" customHeight="1">
      <c r="X486" s="69"/>
    </row>
    <row r="487" spans="24:24" ht="15.75" customHeight="1">
      <c r="X487" s="69"/>
    </row>
    <row r="488" spans="24:24" ht="15.75" customHeight="1">
      <c r="X488" s="69"/>
    </row>
    <row r="489" spans="24:24" ht="15.75" customHeight="1">
      <c r="X489" s="69"/>
    </row>
    <row r="490" spans="24:24" ht="15.75" customHeight="1">
      <c r="X490" s="69"/>
    </row>
    <row r="491" spans="24:24" ht="15.75" customHeight="1">
      <c r="X491" s="69"/>
    </row>
    <row r="492" spans="24:24" ht="15.75" customHeight="1">
      <c r="X492" s="69"/>
    </row>
    <row r="493" spans="24:24" ht="15.75" customHeight="1">
      <c r="X493" s="69"/>
    </row>
    <row r="494" spans="24:24" ht="15.75" customHeight="1">
      <c r="X494" s="69"/>
    </row>
    <row r="495" spans="24:24" ht="15.75" customHeight="1">
      <c r="X495" s="69"/>
    </row>
    <row r="496" spans="24:24" ht="15.75" customHeight="1">
      <c r="X496" s="69"/>
    </row>
    <row r="497" spans="24:24" ht="15.75" customHeight="1">
      <c r="X497" s="69"/>
    </row>
    <row r="498" spans="24:24" ht="15.75" customHeight="1">
      <c r="X498" s="69"/>
    </row>
    <row r="499" spans="24:24" ht="15.75" customHeight="1">
      <c r="X499" s="69"/>
    </row>
    <row r="500" spans="24:24" ht="15.75" customHeight="1">
      <c r="X500" s="69"/>
    </row>
    <row r="501" spans="24:24" ht="15.75" customHeight="1">
      <c r="X501" s="69"/>
    </row>
    <row r="502" spans="24:24" ht="15.75" customHeight="1">
      <c r="X502" s="69"/>
    </row>
    <row r="503" spans="24:24" ht="15.75" customHeight="1">
      <c r="X503" s="69"/>
    </row>
    <row r="504" spans="24:24" ht="15.75" customHeight="1">
      <c r="X504" s="69"/>
    </row>
    <row r="505" spans="24:24" ht="15.75" customHeight="1">
      <c r="X505" s="69"/>
    </row>
    <row r="506" spans="24:24" ht="15.75" customHeight="1">
      <c r="X506" s="69"/>
    </row>
    <row r="507" spans="24:24" ht="15.75" customHeight="1">
      <c r="X507" s="69"/>
    </row>
    <row r="508" spans="24:24" ht="15.75" customHeight="1">
      <c r="X508" s="69"/>
    </row>
    <row r="509" spans="24:24" ht="15.75" customHeight="1">
      <c r="X509" s="69"/>
    </row>
    <row r="510" spans="24:24" ht="15.75" customHeight="1">
      <c r="X510" s="69"/>
    </row>
    <row r="511" spans="24:24" ht="15.75" customHeight="1">
      <c r="X511" s="69"/>
    </row>
    <row r="512" spans="24:24" ht="15.75" customHeight="1">
      <c r="X512" s="69"/>
    </row>
    <row r="513" spans="24:24" ht="15.75" customHeight="1">
      <c r="X513" s="69"/>
    </row>
    <row r="514" spans="24:24" ht="15.75" customHeight="1">
      <c r="X514" s="69"/>
    </row>
    <row r="515" spans="24:24" ht="15.75" customHeight="1">
      <c r="X515" s="69"/>
    </row>
    <row r="516" spans="24:24" ht="15.75" customHeight="1">
      <c r="X516" s="69"/>
    </row>
    <row r="517" spans="24:24" ht="15.75" customHeight="1">
      <c r="X517" s="69"/>
    </row>
    <row r="518" spans="24:24" ht="15.75" customHeight="1">
      <c r="X518" s="69"/>
    </row>
    <row r="519" spans="24:24" ht="15.75" customHeight="1">
      <c r="X519" s="69"/>
    </row>
    <row r="520" spans="24:24" ht="15.75" customHeight="1">
      <c r="X520" s="69"/>
    </row>
    <row r="521" spans="24:24" ht="15.75" customHeight="1">
      <c r="X521" s="69"/>
    </row>
    <row r="522" spans="24:24" ht="15.75" customHeight="1">
      <c r="X522" s="69"/>
    </row>
    <row r="523" spans="24:24" ht="15.75" customHeight="1">
      <c r="X523" s="69"/>
    </row>
    <row r="524" spans="24:24" ht="15.75" customHeight="1">
      <c r="X524" s="69"/>
    </row>
    <row r="525" spans="24:24" ht="15.75" customHeight="1">
      <c r="X525" s="69"/>
    </row>
    <row r="526" spans="24:24" ht="15.75" customHeight="1">
      <c r="X526" s="69"/>
    </row>
    <row r="527" spans="24:24" ht="15.75" customHeight="1">
      <c r="X527" s="69"/>
    </row>
    <row r="528" spans="24:24" ht="15.75" customHeight="1">
      <c r="X528" s="69"/>
    </row>
    <row r="529" spans="24:24" ht="15.75" customHeight="1">
      <c r="X529" s="69"/>
    </row>
    <row r="530" spans="24:24" ht="15.75" customHeight="1">
      <c r="X530" s="69"/>
    </row>
    <row r="531" spans="24:24" ht="15.75" customHeight="1">
      <c r="X531" s="69"/>
    </row>
    <row r="532" spans="24:24" ht="15.75" customHeight="1">
      <c r="X532" s="69"/>
    </row>
    <row r="533" spans="24:24" ht="15.75" customHeight="1">
      <c r="X533" s="69"/>
    </row>
    <row r="534" spans="24:24" ht="15.75" customHeight="1">
      <c r="X534" s="69"/>
    </row>
    <row r="535" spans="24:24" ht="15.75" customHeight="1">
      <c r="X535" s="69"/>
    </row>
    <row r="536" spans="24:24" ht="15.75" customHeight="1">
      <c r="X536" s="69"/>
    </row>
    <row r="537" spans="24:24" ht="15.75" customHeight="1">
      <c r="X537" s="69"/>
    </row>
    <row r="538" spans="24:24" ht="15.75" customHeight="1">
      <c r="X538" s="69"/>
    </row>
    <row r="539" spans="24:24" ht="15.75" customHeight="1">
      <c r="X539" s="69"/>
    </row>
    <row r="540" spans="24:24" ht="15.75" customHeight="1">
      <c r="X540" s="69"/>
    </row>
    <row r="541" spans="24:24" ht="15.75" customHeight="1">
      <c r="X541" s="69"/>
    </row>
    <row r="542" spans="24:24" ht="15.75" customHeight="1">
      <c r="X542" s="69"/>
    </row>
    <row r="543" spans="24:24" ht="15.75" customHeight="1">
      <c r="X543" s="69"/>
    </row>
    <row r="544" spans="24:24" ht="15.75" customHeight="1">
      <c r="X544" s="69"/>
    </row>
    <row r="545" spans="24:24" ht="15.75" customHeight="1">
      <c r="X545" s="69"/>
    </row>
    <row r="546" spans="24:24" ht="15.75" customHeight="1">
      <c r="X546" s="69"/>
    </row>
    <row r="547" spans="24:24" ht="15.75" customHeight="1">
      <c r="X547" s="69"/>
    </row>
    <row r="548" spans="24:24" ht="15.75" customHeight="1">
      <c r="X548" s="69"/>
    </row>
    <row r="549" spans="24:24" ht="15.75" customHeight="1">
      <c r="X549" s="69"/>
    </row>
    <row r="550" spans="24:24" ht="15.75" customHeight="1">
      <c r="X550" s="69"/>
    </row>
    <row r="551" spans="24:24" ht="15.75" customHeight="1">
      <c r="X551" s="69"/>
    </row>
    <row r="552" spans="24:24" ht="15.75" customHeight="1">
      <c r="X552" s="69"/>
    </row>
    <row r="553" spans="24:24" ht="15.75" customHeight="1">
      <c r="X553" s="69"/>
    </row>
    <row r="554" spans="24:24" ht="15.75" customHeight="1">
      <c r="X554" s="69"/>
    </row>
    <row r="555" spans="24:24" ht="15.75" customHeight="1">
      <c r="X555" s="69"/>
    </row>
    <row r="556" spans="24:24" ht="15.75" customHeight="1">
      <c r="X556" s="69"/>
    </row>
    <row r="557" spans="24:24" ht="15.75" customHeight="1">
      <c r="X557" s="69"/>
    </row>
    <row r="558" spans="24:24" ht="15.75" customHeight="1">
      <c r="X558" s="69"/>
    </row>
    <row r="559" spans="24:24" ht="15.75" customHeight="1">
      <c r="X559" s="69"/>
    </row>
    <row r="560" spans="24:24" ht="15.75" customHeight="1">
      <c r="X560" s="69"/>
    </row>
    <row r="561" spans="24:24" ht="15.75" customHeight="1">
      <c r="X561" s="69"/>
    </row>
    <row r="562" spans="24:24" ht="15.75" customHeight="1">
      <c r="X562" s="69"/>
    </row>
    <row r="563" spans="24:24" ht="15.75" customHeight="1">
      <c r="X563" s="69"/>
    </row>
    <row r="564" spans="24:24" ht="15.75" customHeight="1">
      <c r="X564" s="69"/>
    </row>
    <row r="565" spans="24:24" ht="15.75" customHeight="1">
      <c r="X565" s="69"/>
    </row>
    <row r="566" spans="24:24" ht="15.75" customHeight="1">
      <c r="X566" s="69"/>
    </row>
    <row r="567" spans="24:24" ht="15.75" customHeight="1">
      <c r="X567" s="69"/>
    </row>
    <row r="568" spans="24:24" ht="15.75" customHeight="1">
      <c r="X568" s="69"/>
    </row>
    <row r="569" spans="24:24" ht="15.75" customHeight="1">
      <c r="X569" s="69"/>
    </row>
    <row r="570" spans="24:24" ht="15.75" customHeight="1">
      <c r="X570" s="69"/>
    </row>
    <row r="571" spans="24:24" ht="15.75" customHeight="1">
      <c r="X571" s="69"/>
    </row>
    <row r="572" spans="24:24" ht="15.75" customHeight="1">
      <c r="X572" s="69"/>
    </row>
    <row r="573" spans="24:24" ht="15.75" customHeight="1">
      <c r="X573" s="69"/>
    </row>
    <row r="574" spans="24:24" ht="15.75" customHeight="1">
      <c r="X574" s="69"/>
    </row>
    <row r="575" spans="24:24" ht="15.75" customHeight="1">
      <c r="X575" s="69"/>
    </row>
    <row r="576" spans="24:24" ht="15.75" customHeight="1">
      <c r="X576" s="69"/>
    </row>
    <row r="577" spans="24:24" ht="15.75" customHeight="1">
      <c r="X577" s="69"/>
    </row>
    <row r="578" spans="24:24" ht="15.75" customHeight="1">
      <c r="X578" s="69"/>
    </row>
    <row r="579" spans="24:24" ht="15.75" customHeight="1">
      <c r="X579" s="69"/>
    </row>
    <row r="580" spans="24:24" ht="15.75" customHeight="1">
      <c r="X580" s="69"/>
    </row>
    <row r="581" spans="24:24" ht="15.75" customHeight="1">
      <c r="X581" s="69"/>
    </row>
    <row r="582" spans="24:24" ht="15.75" customHeight="1">
      <c r="X582" s="69"/>
    </row>
    <row r="583" spans="24:24" ht="15.75" customHeight="1">
      <c r="X583" s="69"/>
    </row>
    <row r="584" spans="24:24" ht="15.75" customHeight="1">
      <c r="X584" s="69"/>
    </row>
    <row r="585" spans="24:24" ht="15.75" customHeight="1">
      <c r="X585" s="69"/>
    </row>
    <row r="586" spans="24:24" ht="15.75" customHeight="1">
      <c r="X586" s="69"/>
    </row>
    <row r="587" spans="24:24" ht="15.75" customHeight="1">
      <c r="X587" s="69"/>
    </row>
    <row r="588" spans="24:24" ht="15.75" customHeight="1">
      <c r="X588" s="69"/>
    </row>
    <row r="589" spans="24:24" ht="15.75" customHeight="1">
      <c r="X589" s="69"/>
    </row>
    <row r="590" spans="24:24" ht="15.75" customHeight="1">
      <c r="X590" s="69"/>
    </row>
    <row r="591" spans="24:24" ht="15.75" customHeight="1">
      <c r="X591" s="69"/>
    </row>
    <row r="592" spans="24:24" ht="15.75" customHeight="1">
      <c r="X592" s="69"/>
    </row>
    <row r="593" spans="24:24" ht="15.75" customHeight="1">
      <c r="X593" s="69"/>
    </row>
    <row r="594" spans="24:24" ht="15.75" customHeight="1">
      <c r="X594" s="69"/>
    </row>
    <row r="595" spans="24:24" ht="15.75" customHeight="1">
      <c r="X595" s="69"/>
    </row>
    <row r="596" spans="24:24" ht="15.75" customHeight="1">
      <c r="X596" s="69"/>
    </row>
    <row r="597" spans="24:24" ht="15.75" customHeight="1">
      <c r="X597" s="69"/>
    </row>
    <row r="598" spans="24:24" ht="15.75" customHeight="1">
      <c r="X598" s="69"/>
    </row>
    <row r="599" spans="24:24" ht="15.75" customHeight="1">
      <c r="X599" s="69"/>
    </row>
    <row r="600" spans="24:24" ht="15.75" customHeight="1">
      <c r="X600" s="69"/>
    </row>
    <row r="601" spans="24:24" ht="15.75" customHeight="1">
      <c r="X601" s="69"/>
    </row>
    <row r="602" spans="24:24" ht="15.75" customHeight="1">
      <c r="X602" s="69"/>
    </row>
    <row r="603" spans="24:24" ht="15.75" customHeight="1">
      <c r="X603" s="69"/>
    </row>
    <row r="604" spans="24:24" ht="15.75" customHeight="1">
      <c r="X604" s="69"/>
    </row>
    <row r="605" spans="24:24" ht="15.75" customHeight="1">
      <c r="X605" s="69"/>
    </row>
    <row r="606" spans="24:24" ht="15.75" customHeight="1">
      <c r="X606" s="69"/>
    </row>
    <row r="607" spans="24:24" ht="15.75" customHeight="1">
      <c r="X607" s="69"/>
    </row>
    <row r="608" spans="24:24" ht="15.75" customHeight="1">
      <c r="X608" s="69"/>
    </row>
    <row r="609" spans="24:24" ht="15.75" customHeight="1">
      <c r="X609" s="69"/>
    </row>
    <row r="610" spans="24:24" ht="15.75" customHeight="1">
      <c r="X610" s="69"/>
    </row>
    <row r="611" spans="24:24" ht="15.75" customHeight="1">
      <c r="X611" s="69"/>
    </row>
    <row r="612" spans="24:24" ht="15.75" customHeight="1">
      <c r="X612" s="69"/>
    </row>
    <row r="613" spans="24:24" ht="15.75" customHeight="1">
      <c r="X613" s="69"/>
    </row>
    <row r="614" spans="24:24" ht="15.75" customHeight="1">
      <c r="X614" s="69"/>
    </row>
    <row r="615" spans="24:24" ht="15.75" customHeight="1">
      <c r="X615" s="69"/>
    </row>
    <row r="616" spans="24:24" ht="15.75" customHeight="1">
      <c r="X616" s="69"/>
    </row>
    <row r="617" spans="24:24" ht="15.75" customHeight="1">
      <c r="X617" s="69"/>
    </row>
    <row r="618" spans="24:24" ht="15.75" customHeight="1">
      <c r="X618" s="69"/>
    </row>
    <row r="619" spans="24:24" ht="15.75" customHeight="1">
      <c r="X619" s="69"/>
    </row>
    <row r="620" spans="24:24" ht="15.75" customHeight="1">
      <c r="X620" s="69"/>
    </row>
    <row r="621" spans="24:24" ht="15.75" customHeight="1">
      <c r="X621" s="69"/>
    </row>
    <row r="622" spans="24:24" ht="15.75" customHeight="1">
      <c r="X622" s="69"/>
    </row>
    <row r="623" spans="24:24" ht="15.75" customHeight="1">
      <c r="X623" s="69"/>
    </row>
    <row r="624" spans="24:24" ht="15.75" customHeight="1">
      <c r="X624" s="69"/>
    </row>
    <row r="625" spans="24:24" ht="15.75" customHeight="1">
      <c r="X625" s="69"/>
    </row>
    <row r="626" spans="24:24" ht="15.75" customHeight="1">
      <c r="X626" s="69"/>
    </row>
    <row r="627" spans="24:24" ht="15.75" customHeight="1">
      <c r="X627" s="69"/>
    </row>
    <row r="628" spans="24:24" ht="15.75" customHeight="1">
      <c r="X628" s="69"/>
    </row>
    <row r="629" spans="24:24" ht="15.75" customHeight="1">
      <c r="X629" s="69"/>
    </row>
    <row r="630" spans="24:24" ht="15.75" customHeight="1">
      <c r="X630" s="69"/>
    </row>
    <row r="631" spans="24:24" ht="15.75" customHeight="1">
      <c r="X631" s="69"/>
    </row>
    <row r="632" spans="24:24" ht="15.75" customHeight="1">
      <c r="X632" s="69"/>
    </row>
    <row r="633" spans="24:24" ht="15.75" customHeight="1">
      <c r="X633" s="69"/>
    </row>
    <row r="634" spans="24:24" ht="15.75" customHeight="1">
      <c r="X634" s="69"/>
    </row>
    <row r="635" spans="24:24" ht="15.75" customHeight="1">
      <c r="X635" s="69"/>
    </row>
    <row r="636" spans="24:24" ht="15.75" customHeight="1">
      <c r="X636" s="69"/>
    </row>
    <row r="637" spans="24:24" ht="15.75" customHeight="1">
      <c r="X637" s="69"/>
    </row>
    <row r="638" spans="24:24" ht="15.75" customHeight="1">
      <c r="X638" s="69"/>
    </row>
    <row r="639" spans="24:24" ht="15.75" customHeight="1">
      <c r="X639" s="69"/>
    </row>
    <row r="640" spans="24:24" ht="15.75" customHeight="1">
      <c r="X640" s="69"/>
    </row>
    <row r="641" spans="24:24" ht="15.75" customHeight="1">
      <c r="X641" s="69"/>
    </row>
    <row r="642" spans="24:24" ht="15.75" customHeight="1">
      <c r="X642" s="69"/>
    </row>
    <row r="643" spans="24:24" ht="15.75" customHeight="1">
      <c r="X643" s="69"/>
    </row>
    <row r="644" spans="24:24" ht="15.75" customHeight="1">
      <c r="X644" s="69"/>
    </row>
    <row r="645" spans="24:24" ht="15.75" customHeight="1">
      <c r="X645" s="69"/>
    </row>
    <row r="646" spans="24:24" ht="15.75" customHeight="1">
      <c r="X646" s="69"/>
    </row>
    <row r="647" spans="24:24" ht="15.75" customHeight="1">
      <c r="X647" s="69"/>
    </row>
    <row r="648" spans="24:24" ht="15.75" customHeight="1">
      <c r="X648" s="69"/>
    </row>
    <row r="649" spans="24:24" ht="15.75" customHeight="1">
      <c r="X649" s="69"/>
    </row>
    <row r="650" spans="24:24" ht="15.75" customHeight="1">
      <c r="X650" s="69"/>
    </row>
    <row r="651" spans="24:24" ht="15.75" customHeight="1">
      <c r="X651" s="69"/>
    </row>
    <row r="652" spans="24:24" ht="15.75" customHeight="1">
      <c r="X652" s="69"/>
    </row>
    <row r="653" spans="24:24" ht="15.75" customHeight="1">
      <c r="X653" s="69"/>
    </row>
    <row r="654" spans="24:24" ht="15.75" customHeight="1">
      <c r="X654" s="69"/>
    </row>
    <row r="655" spans="24:24" ht="15.75" customHeight="1">
      <c r="X655" s="69"/>
    </row>
    <row r="656" spans="24:24" ht="15.75" customHeight="1">
      <c r="X656" s="69"/>
    </row>
    <row r="657" spans="24:24" ht="15.75" customHeight="1">
      <c r="X657" s="69"/>
    </row>
    <row r="658" spans="24:24" ht="15.75" customHeight="1">
      <c r="X658" s="69"/>
    </row>
    <row r="659" spans="24:24" ht="15.75" customHeight="1">
      <c r="X659" s="69"/>
    </row>
    <row r="660" spans="24:24" ht="15.75" customHeight="1">
      <c r="X660" s="69"/>
    </row>
    <row r="661" spans="24:24" ht="15.75" customHeight="1">
      <c r="X661" s="69"/>
    </row>
    <row r="662" spans="24:24" ht="15.75" customHeight="1">
      <c r="X662" s="69"/>
    </row>
    <row r="663" spans="24:24" ht="15.75" customHeight="1">
      <c r="X663" s="69"/>
    </row>
    <row r="664" spans="24:24" ht="15.75" customHeight="1">
      <c r="X664" s="69"/>
    </row>
    <row r="665" spans="24:24" ht="15.75" customHeight="1">
      <c r="X665" s="69"/>
    </row>
    <row r="666" spans="24:24" ht="15.75" customHeight="1">
      <c r="X666" s="69"/>
    </row>
    <row r="667" spans="24:24" ht="15.75" customHeight="1">
      <c r="X667" s="69"/>
    </row>
    <row r="668" spans="24:24" ht="15.75" customHeight="1">
      <c r="X668" s="69"/>
    </row>
    <row r="669" spans="24:24" ht="15.75" customHeight="1">
      <c r="X669" s="69"/>
    </row>
    <row r="670" spans="24:24" ht="15.75" customHeight="1">
      <c r="X670" s="69"/>
    </row>
    <row r="671" spans="24:24" ht="15.75" customHeight="1">
      <c r="X671" s="69"/>
    </row>
    <row r="672" spans="24:24" ht="15.75" customHeight="1">
      <c r="X672" s="69"/>
    </row>
    <row r="673" spans="24:24" ht="15.75" customHeight="1">
      <c r="X673" s="69"/>
    </row>
    <row r="674" spans="24:24" ht="15.75" customHeight="1">
      <c r="X674" s="69"/>
    </row>
    <row r="675" spans="24:24" ht="15.75" customHeight="1">
      <c r="X675" s="69"/>
    </row>
    <row r="676" spans="24:24" ht="15.75" customHeight="1">
      <c r="X676" s="69"/>
    </row>
    <row r="677" spans="24:24" ht="15.75" customHeight="1">
      <c r="X677" s="69"/>
    </row>
    <row r="678" spans="24:24" ht="15.75" customHeight="1">
      <c r="X678" s="69"/>
    </row>
    <row r="679" spans="24:24" ht="15.75" customHeight="1">
      <c r="X679" s="69"/>
    </row>
    <row r="680" spans="24:24" ht="15.75" customHeight="1">
      <c r="X680" s="69"/>
    </row>
    <row r="681" spans="24:24" ht="15.75" customHeight="1">
      <c r="X681" s="69"/>
    </row>
    <row r="682" spans="24:24" ht="15.75" customHeight="1">
      <c r="X682" s="69"/>
    </row>
    <row r="683" spans="24:24" ht="15.75" customHeight="1">
      <c r="X683" s="69"/>
    </row>
    <row r="684" spans="24:24" ht="15.75" customHeight="1">
      <c r="X684" s="69"/>
    </row>
    <row r="685" spans="24:24" ht="15.75" customHeight="1">
      <c r="X685" s="69"/>
    </row>
    <row r="686" spans="24:24" ht="15.75" customHeight="1">
      <c r="X686" s="69"/>
    </row>
    <row r="687" spans="24:24" ht="15.75" customHeight="1">
      <c r="X687" s="69"/>
    </row>
    <row r="688" spans="24:24" ht="15.75" customHeight="1">
      <c r="X688" s="69"/>
    </row>
    <row r="689" spans="24:24" ht="15.75" customHeight="1">
      <c r="X689" s="69"/>
    </row>
    <row r="690" spans="24:24" ht="15.75" customHeight="1">
      <c r="X690" s="69"/>
    </row>
    <row r="691" spans="24:24" ht="15.75" customHeight="1">
      <c r="X691" s="69"/>
    </row>
    <row r="692" spans="24:24" ht="15.75" customHeight="1">
      <c r="X692" s="69"/>
    </row>
    <row r="693" spans="24:24" ht="15.75" customHeight="1">
      <c r="X693" s="69"/>
    </row>
    <row r="694" spans="24:24" ht="15.75" customHeight="1">
      <c r="X694" s="69"/>
    </row>
    <row r="695" spans="24:24" ht="15.75" customHeight="1">
      <c r="X695" s="69"/>
    </row>
    <row r="696" spans="24:24" ht="15.75" customHeight="1">
      <c r="X696" s="69"/>
    </row>
    <row r="697" spans="24:24" ht="15.75" customHeight="1">
      <c r="X697" s="69"/>
    </row>
    <row r="698" spans="24:24" ht="15.75" customHeight="1">
      <c r="X698" s="69"/>
    </row>
    <row r="699" spans="24:24" ht="15.75" customHeight="1">
      <c r="X699" s="69"/>
    </row>
    <row r="700" spans="24:24" ht="15.75" customHeight="1">
      <c r="X700" s="69"/>
    </row>
    <row r="701" spans="24:24" ht="15.75" customHeight="1">
      <c r="X701" s="69"/>
    </row>
    <row r="702" spans="24:24" ht="15.75" customHeight="1">
      <c r="X702" s="69"/>
    </row>
    <row r="703" spans="24:24" ht="15.75" customHeight="1">
      <c r="X703" s="69"/>
    </row>
    <row r="704" spans="24:24" ht="15.75" customHeight="1">
      <c r="X704" s="69"/>
    </row>
    <row r="705" spans="24:24" ht="15.75" customHeight="1">
      <c r="X705" s="69"/>
    </row>
    <row r="706" spans="24:24" ht="15.75" customHeight="1">
      <c r="X706" s="69"/>
    </row>
    <row r="707" spans="24:24" ht="15.75" customHeight="1">
      <c r="X707" s="69"/>
    </row>
    <row r="708" spans="24:24" ht="15.75" customHeight="1">
      <c r="X708" s="69"/>
    </row>
    <row r="709" spans="24:24" ht="15.75" customHeight="1">
      <c r="X709" s="69"/>
    </row>
    <row r="710" spans="24:24" ht="15.75" customHeight="1">
      <c r="X710" s="69"/>
    </row>
    <row r="711" spans="24:24" ht="15.75" customHeight="1">
      <c r="X711" s="69"/>
    </row>
    <row r="712" spans="24:24" ht="15.75" customHeight="1">
      <c r="X712" s="69"/>
    </row>
    <row r="713" spans="24:24" ht="15.75" customHeight="1">
      <c r="X713" s="69"/>
    </row>
    <row r="714" spans="24:24" ht="15.75" customHeight="1">
      <c r="X714" s="69"/>
    </row>
    <row r="715" spans="24:24" ht="15.75" customHeight="1">
      <c r="X715" s="69"/>
    </row>
    <row r="716" spans="24:24" ht="15.75" customHeight="1">
      <c r="X716" s="69"/>
    </row>
    <row r="717" spans="24:24" ht="15.75" customHeight="1">
      <c r="X717" s="69"/>
    </row>
    <row r="718" spans="24:24" ht="15.75" customHeight="1">
      <c r="X718" s="69"/>
    </row>
    <row r="719" spans="24:24" ht="15.75" customHeight="1">
      <c r="X719" s="69"/>
    </row>
    <row r="720" spans="24:24" ht="15.75" customHeight="1">
      <c r="X720" s="69"/>
    </row>
    <row r="721" spans="24:24" ht="15.75" customHeight="1">
      <c r="X721" s="69"/>
    </row>
    <row r="722" spans="24:24" ht="15.75" customHeight="1">
      <c r="X722" s="69"/>
    </row>
    <row r="723" spans="24:24" ht="15.75" customHeight="1">
      <c r="X723" s="69"/>
    </row>
    <row r="724" spans="24:24" ht="15.75" customHeight="1">
      <c r="X724" s="69"/>
    </row>
    <row r="725" spans="24:24" ht="15.75" customHeight="1">
      <c r="X725" s="69"/>
    </row>
    <row r="726" spans="24:24" ht="15.75" customHeight="1">
      <c r="X726" s="69"/>
    </row>
    <row r="727" spans="24:24" ht="15.75" customHeight="1">
      <c r="X727" s="69"/>
    </row>
    <row r="728" spans="24:24" ht="15.75" customHeight="1">
      <c r="X728" s="69"/>
    </row>
    <row r="729" spans="24:24" ht="15.75" customHeight="1">
      <c r="X729" s="69"/>
    </row>
    <row r="730" spans="24:24" ht="15.75" customHeight="1">
      <c r="X730" s="69"/>
    </row>
    <row r="731" spans="24:24" ht="15.75" customHeight="1">
      <c r="X731" s="69"/>
    </row>
    <row r="732" spans="24:24" ht="15.75" customHeight="1">
      <c r="X732" s="69"/>
    </row>
    <row r="733" spans="24:24" ht="15.75" customHeight="1">
      <c r="X733" s="69"/>
    </row>
    <row r="734" spans="24:24" ht="15.75" customHeight="1">
      <c r="X734" s="69"/>
    </row>
    <row r="735" spans="24:24" ht="15.75" customHeight="1">
      <c r="X735" s="69"/>
    </row>
    <row r="736" spans="24:24" ht="15.75" customHeight="1">
      <c r="X736" s="69"/>
    </row>
    <row r="737" spans="24:24" ht="15.75" customHeight="1">
      <c r="X737" s="69"/>
    </row>
    <row r="738" spans="24:24" ht="15.75" customHeight="1">
      <c r="X738" s="69"/>
    </row>
    <row r="739" spans="24:24" ht="15.75" customHeight="1">
      <c r="X739" s="69"/>
    </row>
    <row r="740" spans="24:24" ht="15.75" customHeight="1">
      <c r="X740" s="69"/>
    </row>
    <row r="741" spans="24:24" ht="15.75" customHeight="1">
      <c r="X741" s="69"/>
    </row>
    <row r="742" spans="24:24" ht="15.75" customHeight="1">
      <c r="X742" s="69"/>
    </row>
    <row r="743" spans="24:24" ht="15.75" customHeight="1">
      <c r="X743" s="69"/>
    </row>
    <row r="744" spans="24:24" ht="15.75" customHeight="1">
      <c r="X744" s="69"/>
    </row>
    <row r="745" spans="24:24" ht="15.75" customHeight="1">
      <c r="X745" s="69"/>
    </row>
    <row r="746" spans="24:24" ht="15.75" customHeight="1">
      <c r="X746" s="69"/>
    </row>
    <row r="747" spans="24:24" ht="15.75" customHeight="1">
      <c r="X747" s="69"/>
    </row>
    <row r="748" spans="24:24" ht="15.75" customHeight="1">
      <c r="X748" s="69"/>
    </row>
    <row r="749" spans="24:24" ht="15.75" customHeight="1">
      <c r="X749" s="69"/>
    </row>
    <row r="750" spans="24:24" ht="15.75" customHeight="1">
      <c r="X750" s="69"/>
    </row>
    <row r="751" spans="24:24" ht="15.75" customHeight="1">
      <c r="X751" s="69"/>
    </row>
    <row r="752" spans="24:24" ht="15.75" customHeight="1">
      <c r="X752" s="69"/>
    </row>
    <row r="753" spans="24:24" ht="15.75" customHeight="1">
      <c r="X753" s="69"/>
    </row>
    <row r="754" spans="24:24" ht="15.75" customHeight="1">
      <c r="X754" s="69"/>
    </row>
    <row r="755" spans="24:24" ht="15.75" customHeight="1">
      <c r="X755" s="69"/>
    </row>
    <row r="756" spans="24:24" ht="15.75" customHeight="1">
      <c r="X756" s="69"/>
    </row>
    <row r="757" spans="24:24" ht="15.75" customHeight="1">
      <c r="X757" s="69"/>
    </row>
    <row r="758" spans="24:24" ht="15.75" customHeight="1">
      <c r="X758" s="69"/>
    </row>
    <row r="759" spans="24:24" ht="15.75" customHeight="1">
      <c r="X759" s="69"/>
    </row>
    <row r="760" spans="24:24" ht="15.75" customHeight="1">
      <c r="X760" s="69"/>
    </row>
    <row r="761" spans="24:24" ht="15.75" customHeight="1">
      <c r="X761" s="69"/>
    </row>
    <row r="762" spans="24:24" ht="15.75" customHeight="1">
      <c r="X762" s="69"/>
    </row>
    <row r="763" spans="24:24" ht="15.75" customHeight="1">
      <c r="X763" s="69"/>
    </row>
    <row r="764" spans="24:24" ht="15.75" customHeight="1">
      <c r="X764" s="69"/>
    </row>
    <row r="765" spans="24:24" ht="15.75" customHeight="1">
      <c r="X765" s="69"/>
    </row>
    <row r="766" spans="24:24" ht="15.75" customHeight="1">
      <c r="X766" s="69"/>
    </row>
    <row r="767" spans="24:24" ht="15.75" customHeight="1">
      <c r="X767" s="69"/>
    </row>
    <row r="768" spans="24:24" ht="15.75" customHeight="1">
      <c r="X768" s="69"/>
    </row>
    <row r="769" spans="24:24" ht="15.75" customHeight="1">
      <c r="X769" s="69"/>
    </row>
    <row r="770" spans="24:24" ht="15.75" customHeight="1">
      <c r="X770" s="69"/>
    </row>
    <row r="771" spans="24:24" ht="15.75" customHeight="1">
      <c r="X771" s="69"/>
    </row>
    <row r="772" spans="24:24" ht="15.75" customHeight="1">
      <c r="X772" s="69"/>
    </row>
    <row r="773" spans="24:24" ht="15.75" customHeight="1">
      <c r="X773" s="69"/>
    </row>
    <row r="774" spans="24:24" ht="15.75" customHeight="1">
      <c r="X774" s="69"/>
    </row>
    <row r="775" spans="24:24" ht="15.75" customHeight="1">
      <c r="X775" s="69"/>
    </row>
    <row r="776" spans="24:24" ht="15.75" customHeight="1">
      <c r="X776" s="69"/>
    </row>
    <row r="777" spans="24:24" ht="15.75" customHeight="1">
      <c r="X777" s="69"/>
    </row>
    <row r="778" spans="24:24" ht="15.75" customHeight="1">
      <c r="X778" s="69"/>
    </row>
    <row r="779" spans="24:24" ht="15.75" customHeight="1">
      <c r="X779" s="69"/>
    </row>
    <row r="780" spans="24:24" ht="15.75" customHeight="1">
      <c r="X780" s="69"/>
    </row>
    <row r="781" spans="24:24" ht="15.75" customHeight="1">
      <c r="X781" s="69"/>
    </row>
    <row r="782" spans="24:24" ht="15.75" customHeight="1">
      <c r="X782" s="69"/>
    </row>
    <row r="783" spans="24:24" ht="15.75" customHeight="1">
      <c r="X783" s="69"/>
    </row>
    <row r="784" spans="24:24" ht="15.75" customHeight="1">
      <c r="X784" s="69"/>
    </row>
    <row r="785" spans="24:24" ht="15.75" customHeight="1">
      <c r="X785" s="69"/>
    </row>
    <row r="786" spans="24:24" ht="15.75" customHeight="1">
      <c r="X786" s="69"/>
    </row>
    <row r="787" spans="24:24" ht="15.75" customHeight="1">
      <c r="X787" s="69"/>
    </row>
    <row r="788" spans="24:24" ht="15.75" customHeight="1">
      <c r="X788" s="69"/>
    </row>
    <row r="789" spans="24:24" ht="15.75" customHeight="1">
      <c r="X789" s="69"/>
    </row>
    <row r="790" spans="24:24" ht="15.75" customHeight="1">
      <c r="X790" s="69"/>
    </row>
    <row r="791" spans="24:24" ht="15.75" customHeight="1">
      <c r="X791" s="69"/>
    </row>
    <row r="792" spans="24:24" ht="15.75" customHeight="1">
      <c r="X792" s="69"/>
    </row>
    <row r="793" spans="24:24" ht="15.75" customHeight="1">
      <c r="X793" s="69"/>
    </row>
    <row r="794" spans="24:24" ht="15.75" customHeight="1">
      <c r="X794" s="69"/>
    </row>
    <row r="795" spans="24:24" ht="15.75" customHeight="1">
      <c r="X795" s="69"/>
    </row>
    <row r="796" spans="24:24" ht="15.75" customHeight="1">
      <c r="X796" s="69"/>
    </row>
    <row r="797" spans="24:24" ht="15.75" customHeight="1">
      <c r="X797" s="69"/>
    </row>
    <row r="798" spans="24:24" ht="15.75" customHeight="1">
      <c r="X798" s="69"/>
    </row>
    <row r="799" spans="24:24" ht="15.75" customHeight="1">
      <c r="X799" s="69"/>
    </row>
    <row r="800" spans="24:24" ht="15.75" customHeight="1">
      <c r="X800" s="69"/>
    </row>
    <row r="801" spans="24:24" ht="15.75" customHeight="1">
      <c r="X801" s="69"/>
    </row>
    <row r="802" spans="24:24" ht="15.75" customHeight="1">
      <c r="X802" s="69"/>
    </row>
    <row r="803" spans="24:24" ht="15.75" customHeight="1">
      <c r="X803" s="69"/>
    </row>
    <row r="804" spans="24:24" ht="15.75" customHeight="1">
      <c r="X804" s="69"/>
    </row>
    <row r="805" spans="24:24" ht="15.75" customHeight="1">
      <c r="X805" s="69"/>
    </row>
    <row r="806" spans="24:24" ht="15.75" customHeight="1">
      <c r="X806" s="69"/>
    </row>
    <row r="807" spans="24:24" ht="15.75" customHeight="1">
      <c r="X807" s="69"/>
    </row>
    <row r="808" spans="24:24" ht="15.75" customHeight="1">
      <c r="X808" s="69"/>
    </row>
    <row r="809" spans="24:24" ht="15.75" customHeight="1">
      <c r="X809" s="69"/>
    </row>
    <row r="810" spans="24:24" ht="15.75" customHeight="1">
      <c r="X810" s="69"/>
    </row>
    <row r="811" spans="24:24" ht="15.75" customHeight="1">
      <c r="X811" s="69"/>
    </row>
    <row r="812" spans="24:24" ht="15.75" customHeight="1">
      <c r="X812" s="69"/>
    </row>
    <row r="813" spans="24:24" ht="15.75" customHeight="1">
      <c r="X813" s="69"/>
    </row>
    <row r="814" spans="24:24" ht="15.75" customHeight="1">
      <c r="X814" s="69"/>
    </row>
    <row r="815" spans="24:24" ht="15.75" customHeight="1">
      <c r="X815" s="69"/>
    </row>
    <row r="816" spans="24:24" ht="15.75" customHeight="1">
      <c r="X816" s="69"/>
    </row>
    <row r="817" spans="24:24" ht="15.75" customHeight="1">
      <c r="X817" s="69"/>
    </row>
    <row r="818" spans="24:24" ht="15.75" customHeight="1">
      <c r="X818" s="69"/>
    </row>
    <row r="819" spans="24:24" ht="15.75" customHeight="1">
      <c r="X819" s="69"/>
    </row>
    <row r="820" spans="24:24" ht="15.75" customHeight="1">
      <c r="X820" s="69"/>
    </row>
    <row r="821" spans="24:24" ht="15.75" customHeight="1">
      <c r="X821" s="69"/>
    </row>
    <row r="822" spans="24:24" ht="15.75" customHeight="1">
      <c r="X822" s="69"/>
    </row>
    <row r="823" spans="24:24" ht="15.75" customHeight="1">
      <c r="X823" s="69"/>
    </row>
    <row r="824" spans="24:24" ht="15.75" customHeight="1">
      <c r="X824" s="69"/>
    </row>
    <row r="825" spans="24:24" ht="15.75" customHeight="1">
      <c r="X825" s="69"/>
    </row>
    <row r="826" spans="24:24" ht="15.75" customHeight="1">
      <c r="X826" s="69"/>
    </row>
    <row r="827" spans="24:24" ht="15.75" customHeight="1">
      <c r="X827" s="69"/>
    </row>
    <row r="828" spans="24:24" ht="15.75" customHeight="1">
      <c r="X828" s="69"/>
    </row>
    <row r="829" spans="24:24" ht="15.75" customHeight="1">
      <c r="X829" s="69"/>
    </row>
    <row r="830" spans="24:24" ht="15.75" customHeight="1">
      <c r="X830" s="69"/>
    </row>
    <row r="831" spans="24:24" ht="15.75" customHeight="1">
      <c r="X831" s="69"/>
    </row>
    <row r="832" spans="24:24" ht="15.75" customHeight="1">
      <c r="X832" s="69"/>
    </row>
    <row r="833" spans="24:24" ht="15.75" customHeight="1">
      <c r="X833" s="69"/>
    </row>
    <row r="834" spans="24:24" ht="15.75" customHeight="1">
      <c r="X834" s="69"/>
    </row>
    <row r="835" spans="24:24" ht="15.75" customHeight="1">
      <c r="X835" s="69"/>
    </row>
    <row r="836" spans="24:24" ht="15.75" customHeight="1">
      <c r="X836" s="69"/>
    </row>
    <row r="837" spans="24:24" ht="15.75" customHeight="1">
      <c r="X837" s="69"/>
    </row>
    <row r="838" spans="24:24" ht="15.75" customHeight="1">
      <c r="X838" s="69"/>
    </row>
    <row r="839" spans="24:24" ht="15.75" customHeight="1">
      <c r="X839" s="69"/>
    </row>
    <row r="840" spans="24:24" ht="15.75" customHeight="1">
      <c r="X840" s="69"/>
    </row>
    <row r="841" spans="24:24" ht="15.75" customHeight="1">
      <c r="X841" s="69"/>
    </row>
    <row r="842" spans="24:24" ht="15.75" customHeight="1">
      <c r="X842" s="69"/>
    </row>
    <row r="843" spans="24:24" ht="15.75" customHeight="1">
      <c r="X843" s="69"/>
    </row>
    <row r="844" spans="24:24" ht="15.75" customHeight="1">
      <c r="X844" s="69"/>
    </row>
    <row r="845" spans="24:24" ht="15.75" customHeight="1">
      <c r="X845" s="69"/>
    </row>
    <row r="846" spans="24:24" ht="15.75" customHeight="1">
      <c r="X846" s="69"/>
    </row>
    <row r="847" spans="24:24" ht="15.75" customHeight="1">
      <c r="X847" s="69"/>
    </row>
    <row r="848" spans="24:24" ht="15.75" customHeight="1">
      <c r="X848" s="69"/>
    </row>
    <row r="849" spans="24:24" ht="15.75" customHeight="1">
      <c r="X849" s="69"/>
    </row>
    <row r="850" spans="24:24" ht="15.75" customHeight="1">
      <c r="X850" s="69"/>
    </row>
    <row r="851" spans="24:24" ht="15.75" customHeight="1">
      <c r="X851" s="69"/>
    </row>
    <row r="852" spans="24:24" ht="15.75" customHeight="1">
      <c r="X852" s="69"/>
    </row>
    <row r="853" spans="24:24" ht="15.75" customHeight="1">
      <c r="X853" s="69"/>
    </row>
    <row r="854" spans="24:24" ht="15.75" customHeight="1">
      <c r="X854" s="69"/>
    </row>
    <row r="855" spans="24:24" ht="15.75" customHeight="1">
      <c r="X855" s="69"/>
    </row>
    <row r="856" spans="24:24" ht="15.75" customHeight="1">
      <c r="X856" s="69"/>
    </row>
    <row r="857" spans="24:24" ht="15.75" customHeight="1">
      <c r="X857" s="69"/>
    </row>
    <row r="858" spans="24:24" ht="15.75" customHeight="1">
      <c r="X858" s="69"/>
    </row>
    <row r="859" spans="24:24" ht="15.75" customHeight="1">
      <c r="X859" s="69"/>
    </row>
    <row r="860" spans="24:24" ht="15.75" customHeight="1">
      <c r="X860" s="69"/>
    </row>
    <row r="861" spans="24:24" ht="15.75" customHeight="1">
      <c r="X861" s="69"/>
    </row>
    <row r="862" spans="24:24" ht="15.75" customHeight="1">
      <c r="X862" s="69"/>
    </row>
    <row r="863" spans="24:24" ht="15.75" customHeight="1">
      <c r="X863" s="69"/>
    </row>
    <row r="864" spans="24:24" ht="15.75" customHeight="1">
      <c r="X864" s="69"/>
    </row>
    <row r="865" spans="24:24" ht="15.75" customHeight="1">
      <c r="X865" s="69"/>
    </row>
    <row r="866" spans="24:24" ht="15.75" customHeight="1">
      <c r="X866" s="69"/>
    </row>
    <row r="867" spans="24:24" ht="15.75" customHeight="1">
      <c r="X867" s="69"/>
    </row>
    <row r="868" spans="24:24" ht="15.75" customHeight="1">
      <c r="X868" s="69"/>
    </row>
    <row r="869" spans="24:24" ht="15.75" customHeight="1">
      <c r="X869" s="69"/>
    </row>
    <row r="870" spans="24:24" ht="15.75" customHeight="1">
      <c r="X870" s="69"/>
    </row>
    <row r="871" spans="24:24" ht="15.75" customHeight="1">
      <c r="X871" s="69"/>
    </row>
    <row r="872" spans="24:24" ht="15.75" customHeight="1">
      <c r="X872" s="69"/>
    </row>
    <row r="873" spans="24:24" ht="15.75" customHeight="1">
      <c r="X873" s="69"/>
    </row>
    <row r="874" spans="24:24" ht="15.75" customHeight="1">
      <c r="X874" s="69"/>
    </row>
    <row r="875" spans="24:24" ht="15.75" customHeight="1">
      <c r="X875" s="69"/>
    </row>
    <row r="876" spans="24:24" ht="15.75" customHeight="1">
      <c r="X876" s="69"/>
    </row>
    <row r="877" spans="24:24" ht="15.75" customHeight="1">
      <c r="X877" s="69"/>
    </row>
    <row r="878" spans="24:24" ht="15.75" customHeight="1">
      <c r="X878" s="69"/>
    </row>
    <row r="879" spans="24:24" ht="15.75" customHeight="1">
      <c r="X879" s="69"/>
    </row>
    <row r="880" spans="24:24" ht="15.75" customHeight="1">
      <c r="X880" s="69"/>
    </row>
    <row r="881" spans="24:24" ht="15.75" customHeight="1">
      <c r="X881" s="69"/>
    </row>
    <row r="882" spans="24:24" ht="15.75" customHeight="1">
      <c r="X882" s="69"/>
    </row>
    <row r="883" spans="24:24" ht="15.75" customHeight="1">
      <c r="X883" s="69"/>
    </row>
    <row r="884" spans="24:24" ht="15.75" customHeight="1">
      <c r="X884" s="69"/>
    </row>
    <row r="885" spans="24:24" ht="15.75" customHeight="1">
      <c r="X885" s="69"/>
    </row>
    <row r="886" spans="24:24" ht="15.75" customHeight="1">
      <c r="X886" s="69"/>
    </row>
    <row r="887" spans="24:24" ht="15.75" customHeight="1">
      <c r="X887" s="69"/>
    </row>
    <row r="888" spans="24:24" ht="15.75" customHeight="1">
      <c r="X888" s="69"/>
    </row>
    <row r="889" spans="24:24" ht="15.75" customHeight="1">
      <c r="X889" s="69"/>
    </row>
    <row r="890" spans="24:24" ht="15.75" customHeight="1">
      <c r="X890" s="69"/>
    </row>
    <row r="891" spans="24:24" ht="15.75" customHeight="1">
      <c r="X891" s="69"/>
    </row>
    <row r="892" spans="24:24" ht="15.75" customHeight="1">
      <c r="X892" s="69"/>
    </row>
    <row r="893" spans="24:24" ht="15.75" customHeight="1">
      <c r="X893" s="69"/>
    </row>
    <row r="894" spans="24:24" ht="15.75" customHeight="1">
      <c r="X894" s="69"/>
    </row>
    <row r="895" spans="24:24" ht="15.75" customHeight="1">
      <c r="X895" s="69"/>
    </row>
    <row r="896" spans="24:24" ht="15.75" customHeight="1">
      <c r="X896" s="69"/>
    </row>
    <row r="897" spans="24:24" ht="15.75" customHeight="1">
      <c r="X897" s="69"/>
    </row>
    <row r="898" spans="24:24" ht="15.75" customHeight="1">
      <c r="X898" s="69"/>
    </row>
    <row r="899" spans="24:24" ht="15.75" customHeight="1">
      <c r="X899" s="69"/>
    </row>
    <row r="900" spans="24:24" ht="15.75" customHeight="1">
      <c r="X900" s="69"/>
    </row>
    <row r="901" spans="24:24" ht="15.75" customHeight="1">
      <c r="X901" s="69"/>
    </row>
    <row r="902" spans="24:24" ht="15.75" customHeight="1">
      <c r="X902" s="69"/>
    </row>
    <row r="903" spans="24:24" ht="15.75" customHeight="1">
      <c r="X903" s="69"/>
    </row>
    <row r="904" spans="24:24" ht="15.75" customHeight="1">
      <c r="X904" s="69"/>
    </row>
    <row r="905" spans="24:24" ht="15.75" customHeight="1">
      <c r="X905" s="69"/>
    </row>
    <row r="906" spans="24:24" ht="15.75" customHeight="1">
      <c r="X906" s="69"/>
    </row>
    <row r="907" spans="24:24" ht="15.75" customHeight="1">
      <c r="X907" s="69"/>
    </row>
    <row r="908" spans="24:24" ht="15.75" customHeight="1">
      <c r="X908" s="69"/>
    </row>
    <row r="909" spans="24:24" ht="15.75" customHeight="1">
      <c r="X909" s="69"/>
    </row>
    <row r="910" spans="24:24" ht="15.75" customHeight="1">
      <c r="X910" s="69"/>
    </row>
    <row r="911" spans="24:24" ht="15.75" customHeight="1">
      <c r="X911" s="69"/>
    </row>
    <row r="912" spans="24:24" ht="15.75" customHeight="1">
      <c r="X912" s="69"/>
    </row>
    <row r="913" spans="24:24" ht="15.75" customHeight="1">
      <c r="X913" s="69"/>
    </row>
    <row r="914" spans="24:24" ht="15.75" customHeight="1">
      <c r="X914" s="69"/>
    </row>
    <row r="915" spans="24:24" ht="15.75" customHeight="1">
      <c r="X915" s="69"/>
    </row>
    <row r="916" spans="24:24" ht="15.75" customHeight="1">
      <c r="X916" s="69"/>
    </row>
    <row r="917" spans="24:24" ht="15.75" customHeight="1">
      <c r="X917" s="69"/>
    </row>
    <row r="918" spans="24:24" ht="15.75" customHeight="1">
      <c r="X918" s="69"/>
    </row>
    <row r="919" spans="24:24" ht="15.75" customHeight="1">
      <c r="X919" s="69"/>
    </row>
    <row r="920" spans="24:24" ht="15.75" customHeight="1">
      <c r="X920" s="69"/>
    </row>
    <row r="921" spans="24:24" ht="15.75" customHeight="1">
      <c r="X921" s="69"/>
    </row>
    <row r="922" spans="24:24" ht="15.75" customHeight="1">
      <c r="X922" s="69"/>
    </row>
    <row r="923" spans="24:24" ht="15.75" customHeight="1">
      <c r="X923" s="69"/>
    </row>
    <row r="924" spans="24:24" ht="15.75" customHeight="1">
      <c r="X924" s="69"/>
    </row>
    <row r="925" spans="24:24" ht="15.75" customHeight="1">
      <c r="X925" s="69"/>
    </row>
    <row r="926" spans="24:24" ht="15.75" customHeight="1">
      <c r="X926" s="69"/>
    </row>
    <row r="927" spans="24:24" ht="15.75" customHeight="1">
      <c r="X927" s="69"/>
    </row>
    <row r="928" spans="24:24" ht="15.75" customHeight="1">
      <c r="X928" s="69"/>
    </row>
    <row r="929" spans="24:24" ht="15.75" customHeight="1">
      <c r="X929" s="69"/>
    </row>
    <row r="930" spans="24:24" ht="15.75" customHeight="1">
      <c r="X930" s="69"/>
    </row>
    <row r="931" spans="24:24" ht="15.75" customHeight="1">
      <c r="X931" s="69"/>
    </row>
    <row r="932" spans="24:24" ht="15.75" customHeight="1">
      <c r="X932" s="69"/>
    </row>
    <row r="933" spans="24:24" ht="15.75" customHeight="1">
      <c r="X933" s="69"/>
    </row>
    <row r="934" spans="24:24" ht="15.75" customHeight="1">
      <c r="X934" s="69"/>
    </row>
    <row r="935" spans="24:24" ht="15.75" customHeight="1">
      <c r="X935" s="69"/>
    </row>
    <row r="936" spans="24:24" ht="15.75" customHeight="1">
      <c r="X936" s="69"/>
    </row>
    <row r="937" spans="24:24" ht="15.75" customHeight="1">
      <c r="X937" s="69"/>
    </row>
    <row r="938" spans="24:24" ht="15.75" customHeight="1">
      <c r="X938" s="69"/>
    </row>
    <row r="939" spans="24:24" ht="15.75" customHeight="1">
      <c r="X939" s="69"/>
    </row>
    <row r="940" spans="24:24" ht="15.75" customHeight="1">
      <c r="X940" s="69"/>
    </row>
    <row r="941" spans="24:24" ht="15.75" customHeight="1">
      <c r="X941" s="69"/>
    </row>
    <row r="942" spans="24:24" ht="15.75" customHeight="1">
      <c r="X942" s="69"/>
    </row>
    <row r="943" spans="24:24" ht="15.75" customHeight="1">
      <c r="X943" s="69"/>
    </row>
    <row r="944" spans="24:24" ht="15.75" customHeight="1">
      <c r="X944" s="69"/>
    </row>
    <row r="945" spans="24:24" ht="15.75" customHeight="1">
      <c r="X945" s="69"/>
    </row>
    <row r="946" spans="24:24" ht="15.75" customHeight="1">
      <c r="X946" s="69"/>
    </row>
    <row r="947" spans="24:24" ht="15.75" customHeight="1">
      <c r="X947" s="69"/>
    </row>
    <row r="948" spans="24:24" ht="15.75" customHeight="1">
      <c r="X948" s="69"/>
    </row>
    <row r="949" spans="24:24" ht="15.75" customHeight="1">
      <c r="X949" s="69"/>
    </row>
    <row r="950" spans="24:24" ht="15.75" customHeight="1">
      <c r="X950" s="69"/>
    </row>
    <row r="951" spans="24:24" ht="15.75" customHeight="1">
      <c r="X951" s="69"/>
    </row>
    <row r="952" spans="24:24" ht="15.75" customHeight="1">
      <c r="X952" s="69"/>
    </row>
    <row r="953" spans="24:24" ht="15.75" customHeight="1">
      <c r="X953" s="69"/>
    </row>
    <row r="954" spans="24:24" ht="15.75" customHeight="1">
      <c r="X954" s="69"/>
    </row>
    <row r="955" spans="24:24" ht="15.75" customHeight="1">
      <c r="X955" s="69"/>
    </row>
    <row r="956" spans="24:24" ht="15.75" customHeight="1">
      <c r="X956" s="69"/>
    </row>
    <row r="957" spans="24:24" ht="15.75" customHeight="1">
      <c r="X957" s="69"/>
    </row>
    <row r="958" spans="24:24" ht="15.75" customHeight="1">
      <c r="X958" s="69"/>
    </row>
    <row r="959" spans="24:24" ht="15.75" customHeight="1">
      <c r="X959" s="69"/>
    </row>
    <row r="960" spans="24:24" ht="15.75" customHeight="1">
      <c r="X960" s="69"/>
    </row>
    <row r="961" spans="24:24" ht="15.75" customHeight="1">
      <c r="X961" s="69"/>
    </row>
    <row r="962" spans="24:24" ht="15.75" customHeight="1">
      <c r="X962" s="69"/>
    </row>
    <row r="963" spans="24:24" ht="15.75" customHeight="1">
      <c r="X963" s="69"/>
    </row>
    <row r="964" spans="24:24" ht="15.75" customHeight="1">
      <c r="X964" s="69"/>
    </row>
    <row r="965" spans="24:24" ht="15.75" customHeight="1">
      <c r="X965" s="69"/>
    </row>
    <row r="966" spans="24:24" ht="15.75" customHeight="1">
      <c r="X966" s="69"/>
    </row>
    <row r="967" spans="24:24" ht="15.75" customHeight="1">
      <c r="X967" s="69"/>
    </row>
    <row r="968" spans="24:24" ht="15.75" customHeight="1">
      <c r="X968" s="69"/>
    </row>
    <row r="969" spans="24:24" ht="15.75" customHeight="1">
      <c r="X969" s="69"/>
    </row>
    <row r="970" spans="24:24" ht="15.75" customHeight="1">
      <c r="X970" s="69"/>
    </row>
    <row r="971" spans="24:24" ht="15.75" customHeight="1">
      <c r="X971" s="69"/>
    </row>
    <row r="972" spans="24:24" ht="15.75" customHeight="1">
      <c r="X972" s="69"/>
    </row>
    <row r="973" spans="24:24" ht="15.75" customHeight="1">
      <c r="X973" s="69"/>
    </row>
    <row r="974" spans="24:24" ht="15.75" customHeight="1">
      <c r="X974" s="69"/>
    </row>
    <row r="975" spans="24:24" ht="15.75" customHeight="1">
      <c r="X975" s="69"/>
    </row>
    <row r="976" spans="24:24" ht="15.75" customHeight="1">
      <c r="X976" s="69"/>
    </row>
    <row r="977" spans="24:24" ht="15.75" customHeight="1">
      <c r="X977" s="69"/>
    </row>
    <row r="978" spans="24:24" ht="15.75" customHeight="1">
      <c r="X978" s="69"/>
    </row>
    <row r="979" spans="24:24" ht="15.75" customHeight="1">
      <c r="X979" s="69"/>
    </row>
    <row r="980" spans="24:24" ht="15.75" customHeight="1">
      <c r="X980" s="69"/>
    </row>
    <row r="981" spans="24:24" ht="15.75" customHeight="1">
      <c r="X981" s="69"/>
    </row>
    <row r="982" spans="24:24" ht="15.75" customHeight="1">
      <c r="X982" s="69"/>
    </row>
    <row r="983" spans="24:24" ht="15.75" customHeight="1">
      <c r="X983" s="69"/>
    </row>
    <row r="984" spans="24:24" ht="15.75" customHeight="1">
      <c r="X984" s="69"/>
    </row>
    <row r="985" spans="24:24" ht="15.75" customHeight="1">
      <c r="X985" s="69"/>
    </row>
    <row r="986" spans="24:24" ht="15.75" customHeight="1">
      <c r="X986" s="69"/>
    </row>
    <row r="987" spans="24:24" ht="15.75" customHeight="1">
      <c r="X987" s="69"/>
    </row>
    <row r="988" spans="24:24" ht="15.75" customHeight="1">
      <c r="X988" s="69"/>
    </row>
    <row r="989" spans="24:24" ht="15.75" customHeight="1">
      <c r="X989" s="69"/>
    </row>
    <row r="990" spans="24:24" ht="15.75" customHeight="1">
      <c r="X990" s="69"/>
    </row>
    <row r="991" spans="24:24" ht="15.75" customHeight="1">
      <c r="X991" s="69"/>
    </row>
    <row r="992" spans="24:24" ht="15.75" customHeight="1">
      <c r="X992" s="69"/>
    </row>
    <row r="993" spans="24:24" ht="15.75" customHeight="1">
      <c r="X993" s="69"/>
    </row>
    <row r="994" spans="24:24" ht="15.75" customHeight="1">
      <c r="X994" s="69"/>
    </row>
    <row r="995" spans="24:24" ht="15.75" customHeight="1">
      <c r="X995" s="69"/>
    </row>
    <row r="996" spans="24:24" ht="15.75" customHeight="1">
      <c r="X996" s="69"/>
    </row>
    <row r="997" spans="24:24" ht="15.75" customHeight="1">
      <c r="X997" s="69"/>
    </row>
    <row r="998" spans="24:24" ht="15.75" customHeight="1">
      <c r="X998" s="69"/>
    </row>
    <row r="999" spans="24:24" ht="15.75" customHeight="1">
      <c r="X999" s="69"/>
    </row>
    <row r="1000" spans="24:24" ht="15.75" customHeight="1">
      <c r="X1000" s="69"/>
    </row>
  </sheetData>
  <mergeCells count="65">
    <mergeCell ref="H28:I28"/>
    <mergeCell ref="H36:I36"/>
    <mergeCell ref="H37:I37"/>
    <mergeCell ref="H38:I38"/>
    <mergeCell ref="H39:I39"/>
    <mergeCell ref="H29:I29"/>
    <mergeCell ref="H30:I30"/>
    <mergeCell ref="H31:I31"/>
    <mergeCell ref="H32:I32"/>
    <mergeCell ref="H33:I33"/>
    <mergeCell ref="H34:I34"/>
    <mergeCell ref="H35:I35"/>
    <mergeCell ref="F25:G25"/>
    <mergeCell ref="H25:I25"/>
    <mergeCell ref="F26:G26"/>
    <mergeCell ref="H26:I26"/>
    <mergeCell ref="F27:G27"/>
    <mergeCell ref="H27:I27"/>
    <mergeCell ref="F23:G23"/>
    <mergeCell ref="H23:I23"/>
    <mergeCell ref="F24:G24"/>
    <mergeCell ref="H24:I24"/>
    <mergeCell ref="P24:Q24"/>
    <mergeCell ref="F21:G21"/>
    <mergeCell ref="H21:I21"/>
    <mergeCell ref="P21:Q21"/>
    <mergeCell ref="F22:G22"/>
    <mergeCell ref="H22:I22"/>
    <mergeCell ref="F18:G18"/>
    <mergeCell ref="H18:I18"/>
    <mergeCell ref="F19:G19"/>
    <mergeCell ref="H19:I19"/>
    <mergeCell ref="F20:G20"/>
    <mergeCell ref="H20:I20"/>
    <mergeCell ref="F15:G15"/>
    <mergeCell ref="F16:G16"/>
    <mergeCell ref="H16:I16"/>
    <mergeCell ref="F17:G17"/>
    <mergeCell ref="H17:I17"/>
    <mergeCell ref="F33:G33"/>
    <mergeCell ref="F34:G34"/>
    <mergeCell ref="F3:O3"/>
    <mergeCell ref="B4:C4"/>
    <mergeCell ref="F4:F7"/>
    <mergeCell ref="N5:N7"/>
    <mergeCell ref="O5:O7"/>
    <mergeCell ref="F12:J12"/>
    <mergeCell ref="L12:N12"/>
    <mergeCell ref="F13:G13"/>
    <mergeCell ref="H13:I13"/>
    <mergeCell ref="B14:C14"/>
    <mergeCell ref="F14:G14"/>
    <mergeCell ref="H14:I14"/>
    <mergeCell ref="B15:C15"/>
    <mergeCell ref="H15:I15"/>
    <mergeCell ref="F28:G28"/>
    <mergeCell ref="F29:G29"/>
    <mergeCell ref="F30:G30"/>
    <mergeCell ref="F31:G31"/>
    <mergeCell ref="F32:G32"/>
    <mergeCell ref="F35:G35"/>
    <mergeCell ref="F36:G36"/>
    <mergeCell ref="F37:G37"/>
    <mergeCell ref="F38:G38"/>
    <mergeCell ref="F39:G39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I26"/>
  <sheetViews>
    <sheetView workbookViewId="0">
      <pane ySplit="1" topLeftCell="A2" activePane="bottomLeft" state="frozen"/>
      <selection pane="bottomLeft" activeCell="A8" sqref="A8"/>
    </sheetView>
  </sheetViews>
  <sheetFormatPr defaultColWidth="14.42578125" defaultRowHeight="15" customHeight="1"/>
  <sheetData>
    <row r="1" spans="1:35" ht="5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7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>
      <c r="B2" s="116" t="s">
        <v>37</v>
      </c>
      <c r="C2" s="89"/>
      <c r="D2" s="90"/>
      <c r="E2" s="118" t="s">
        <v>38</v>
      </c>
      <c r="F2" s="89"/>
      <c r="G2" s="90"/>
      <c r="H2" s="118" t="s">
        <v>39</v>
      </c>
      <c r="I2" s="89"/>
      <c r="J2" s="90"/>
      <c r="K2" s="117" t="s">
        <v>40</v>
      </c>
      <c r="L2" s="103"/>
      <c r="M2" s="103"/>
      <c r="N2" s="117" t="s">
        <v>41</v>
      </c>
      <c r="O2" s="103"/>
      <c r="P2" s="103"/>
      <c r="Q2" s="117" t="s">
        <v>42</v>
      </c>
      <c r="R2" s="103"/>
      <c r="S2" s="103"/>
    </row>
    <row r="3" spans="1:35" ht="45">
      <c r="B3" s="39" t="s">
        <v>33</v>
      </c>
      <c r="C3" s="39" t="s">
        <v>35</v>
      </c>
      <c r="D3" s="70" t="s">
        <v>43</v>
      </c>
      <c r="E3" s="39" t="s">
        <v>33</v>
      </c>
      <c r="F3" s="39" t="s">
        <v>35</v>
      </c>
      <c r="G3" s="70" t="s">
        <v>43</v>
      </c>
      <c r="H3" s="39" t="s">
        <v>33</v>
      </c>
      <c r="I3" s="39" t="s">
        <v>35</v>
      </c>
      <c r="J3" s="70" t="s">
        <v>43</v>
      </c>
      <c r="K3" s="39" t="s">
        <v>33</v>
      </c>
      <c r="L3" s="39" t="s">
        <v>35</v>
      </c>
      <c r="M3" s="70" t="s">
        <v>43</v>
      </c>
      <c r="N3" s="39" t="s">
        <v>33</v>
      </c>
      <c r="O3" s="39" t="s">
        <v>35</v>
      </c>
      <c r="P3" s="70" t="s">
        <v>43</v>
      </c>
      <c r="Q3" s="39" t="s">
        <v>33</v>
      </c>
      <c r="R3" s="39" t="s">
        <v>35</v>
      </c>
      <c r="S3" s="70" t="s">
        <v>43</v>
      </c>
    </row>
    <row r="4" spans="1:35">
      <c r="B4" s="39" t="s">
        <v>34</v>
      </c>
      <c r="C4" s="39" t="s">
        <v>36</v>
      </c>
      <c r="D4" s="71" t="s">
        <v>26</v>
      </c>
      <c r="E4" s="39" t="s">
        <v>34</v>
      </c>
      <c r="F4" s="36" t="s">
        <v>36</v>
      </c>
      <c r="G4" s="71" t="s">
        <v>26</v>
      </c>
      <c r="H4" s="39" t="s">
        <v>34</v>
      </c>
      <c r="I4" s="39" t="s">
        <v>36</v>
      </c>
      <c r="J4" s="71" t="s">
        <v>26</v>
      </c>
      <c r="K4" s="39" t="s">
        <v>34</v>
      </c>
      <c r="L4" s="39" t="s">
        <v>36</v>
      </c>
      <c r="M4" s="71" t="s">
        <v>26</v>
      </c>
      <c r="N4" s="39" t="s">
        <v>34</v>
      </c>
      <c r="O4" s="39" t="s">
        <v>36</v>
      </c>
      <c r="P4" s="71" t="s">
        <v>26</v>
      </c>
      <c r="Q4" s="39" t="s">
        <v>34</v>
      </c>
      <c r="R4" s="39" t="s">
        <v>36</v>
      </c>
      <c r="S4" s="71" t="s">
        <v>26</v>
      </c>
    </row>
    <row r="5" spans="1:35">
      <c r="B5" s="72">
        <f>Filtração!Q22</f>
        <v>92965612862.652725</v>
      </c>
      <c r="C5" s="72">
        <f>Filtração!Q25</f>
        <v>71010706656.06871</v>
      </c>
      <c r="D5" s="73">
        <f>Filtração!C11</f>
        <v>300000</v>
      </c>
      <c r="E5" s="72">
        <v>6360000000</v>
      </c>
      <c r="F5" s="74">
        <v>25000000</v>
      </c>
      <c r="G5" s="73">
        <v>39226.6</v>
      </c>
      <c r="H5" s="72">
        <v>31100000000</v>
      </c>
      <c r="I5" s="72">
        <v>119000000000</v>
      </c>
      <c r="J5" s="72">
        <v>37300</v>
      </c>
      <c r="K5" s="72">
        <v>1153000000000</v>
      </c>
      <c r="L5" s="72">
        <v>2441000000000</v>
      </c>
      <c r="M5" s="72">
        <v>100000</v>
      </c>
      <c r="N5" s="72">
        <v>218600000000</v>
      </c>
      <c r="O5" s="72">
        <v>759900000</v>
      </c>
      <c r="P5" s="72">
        <v>275500</v>
      </c>
      <c r="Q5" s="72">
        <v>942000000000</v>
      </c>
      <c r="R5" s="72">
        <v>414000000</v>
      </c>
      <c r="S5" s="72">
        <v>98066.5</v>
      </c>
    </row>
    <row r="6" spans="1:35">
      <c r="F6" s="75"/>
      <c r="G6" s="75"/>
      <c r="H6" s="75"/>
    </row>
    <row r="7" spans="1:35">
      <c r="B7" s="75"/>
      <c r="C7" s="75"/>
      <c r="F7" s="75"/>
      <c r="G7" s="75"/>
      <c r="H7" s="75"/>
    </row>
    <row r="8" spans="1:35">
      <c r="B8" s="75"/>
      <c r="C8" s="75"/>
      <c r="S8" s="76"/>
    </row>
    <row r="10" spans="1:35">
      <c r="B10" s="116" t="s">
        <v>44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77"/>
      <c r="S10" s="77"/>
      <c r="T10" s="77"/>
      <c r="U10" s="77"/>
    </row>
    <row r="11" spans="1:35">
      <c r="B11" s="106" t="s">
        <v>45</v>
      </c>
      <c r="C11" s="89"/>
      <c r="D11" s="89"/>
      <c r="E11" s="90"/>
      <c r="F11" s="106" t="s">
        <v>46</v>
      </c>
      <c r="G11" s="89"/>
      <c r="H11" s="89"/>
      <c r="I11" s="90"/>
      <c r="J11" s="119" t="s">
        <v>47</v>
      </c>
      <c r="K11" s="89"/>
      <c r="L11" s="89"/>
      <c r="M11" s="90"/>
      <c r="N11" s="106" t="s">
        <v>48</v>
      </c>
      <c r="O11" s="89"/>
      <c r="P11" s="89"/>
      <c r="Q11" s="90"/>
      <c r="R11" s="78"/>
      <c r="S11" s="78"/>
      <c r="T11" s="78"/>
      <c r="U11" s="78"/>
    </row>
    <row r="12" spans="1:35">
      <c r="B12" s="107"/>
      <c r="C12" s="108"/>
      <c r="D12" s="108"/>
      <c r="E12" s="92"/>
      <c r="F12" s="114"/>
      <c r="G12" s="108"/>
      <c r="H12" s="108"/>
      <c r="I12" s="92"/>
      <c r="J12" s="115"/>
      <c r="K12" s="108"/>
      <c r="L12" s="108"/>
      <c r="M12" s="92"/>
      <c r="N12" s="114"/>
      <c r="O12" s="108"/>
      <c r="P12" s="108"/>
      <c r="Q12" s="92"/>
    </row>
    <row r="13" spans="1:35">
      <c r="B13" s="109"/>
      <c r="C13" s="103"/>
      <c r="D13" s="103"/>
      <c r="E13" s="110"/>
      <c r="F13" s="109"/>
      <c r="G13" s="103"/>
      <c r="H13" s="103"/>
      <c r="I13" s="110"/>
      <c r="J13" s="109"/>
      <c r="K13" s="103"/>
      <c r="L13" s="103"/>
      <c r="M13" s="110"/>
      <c r="N13" s="109"/>
      <c r="O13" s="103"/>
      <c r="P13" s="103"/>
      <c r="Q13" s="110"/>
    </row>
    <row r="14" spans="1:35">
      <c r="B14" s="109"/>
      <c r="C14" s="103"/>
      <c r="D14" s="103"/>
      <c r="E14" s="110"/>
      <c r="F14" s="109"/>
      <c r="G14" s="103"/>
      <c r="H14" s="103"/>
      <c r="I14" s="110"/>
      <c r="J14" s="109"/>
      <c r="K14" s="103"/>
      <c r="L14" s="103"/>
      <c r="M14" s="110"/>
      <c r="N14" s="109"/>
      <c r="O14" s="103"/>
      <c r="P14" s="103"/>
      <c r="Q14" s="110"/>
    </row>
    <row r="15" spans="1:35">
      <c r="B15" s="109"/>
      <c r="C15" s="103"/>
      <c r="D15" s="103"/>
      <c r="E15" s="110"/>
      <c r="F15" s="109"/>
      <c r="G15" s="103"/>
      <c r="H15" s="103"/>
      <c r="I15" s="110"/>
      <c r="J15" s="109"/>
      <c r="K15" s="103"/>
      <c r="L15" s="103"/>
      <c r="M15" s="110"/>
      <c r="N15" s="109"/>
      <c r="O15" s="103"/>
      <c r="P15" s="103"/>
      <c r="Q15" s="110"/>
    </row>
    <row r="16" spans="1:35">
      <c r="B16" s="109"/>
      <c r="C16" s="103"/>
      <c r="D16" s="103"/>
      <c r="E16" s="110"/>
      <c r="F16" s="109"/>
      <c r="G16" s="103"/>
      <c r="H16" s="103"/>
      <c r="I16" s="110"/>
      <c r="J16" s="109"/>
      <c r="K16" s="103"/>
      <c r="L16" s="103"/>
      <c r="M16" s="110"/>
      <c r="N16" s="109"/>
      <c r="O16" s="103"/>
      <c r="P16" s="103"/>
      <c r="Q16" s="110"/>
    </row>
    <row r="17" spans="2:17">
      <c r="B17" s="109"/>
      <c r="C17" s="103"/>
      <c r="D17" s="103"/>
      <c r="E17" s="110"/>
      <c r="F17" s="109"/>
      <c r="G17" s="103"/>
      <c r="H17" s="103"/>
      <c r="I17" s="110"/>
      <c r="J17" s="109"/>
      <c r="K17" s="103"/>
      <c r="L17" s="103"/>
      <c r="M17" s="110"/>
      <c r="N17" s="109"/>
      <c r="O17" s="103"/>
      <c r="P17" s="103"/>
      <c r="Q17" s="110"/>
    </row>
    <row r="18" spans="2:17">
      <c r="B18" s="109"/>
      <c r="C18" s="103"/>
      <c r="D18" s="103"/>
      <c r="E18" s="110"/>
      <c r="F18" s="109"/>
      <c r="G18" s="103"/>
      <c r="H18" s="103"/>
      <c r="I18" s="110"/>
      <c r="J18" s="109"/>
      <c r="K18" s="103"/>
      <c r="L18" s="103"/>
      <c r="M18" s="110"/>
      <c r="N18" s="109"/>
      <c r="O18" s="103"/>
      <c r="P18" s="103"/>
      <c r="Q18" s="110"/>
    </row>
    <row r="19" spans="2:17">
      <c r="B19" s="109"/>
      <c r="C19" s="103"/>
      <c r="D19" s="103"/>
      <c r="E19" s="110"/>
      <c r="F19" s="109"/>
      <c r="G19" s="103"/>
      <c r="H19" s="103"/>
      <c r="I19" s="110"/>
      <c r="J19" s="109"/>
      <c r="K19" s="103"/>
      <c r="L19" s="103"/>
      <c r="M19" s="110"/>
      <c r="N19" s="109"/>
      <c r="O19" s="103"/>
      <c r="P19" s="103"/>
      <c r="Q19" s="110"/>
    </row>
    <row r="20" spans="2:17">
      <c r="B20" s="109"/>
      <c r="C20" s="103"/>
      <c r="D20" s="103"/>
      <c r="E20" s="110"/>
      <c r="F20" s="109"/>
      <c r="G20" s="103"/>
      <c r="H20" s="103"/>
      <c r="I20" s="110"/>
      <c r="J20" s="109"/>
      <c r="K20" s="103"/>
      <c r="L20" s="103"/>
      <c r="M20" s="110"/>
      <c r="N20" s="109"/>
      <c r="O20" s="103"/>
      <c r="P20" s="103"/>
      <c r="Q20" s="110"/>
    </row>
    <row r="21" spans="2:17">
      <c r="B21" s="109"/>
      <c r="C21" s="103"/>
      <c r="D21" s="103"/>
      <c r="E21" s="110"/>
      <c r="F21" s="109"/>
      <c r="G21" s="103"/>
      <c r="H21" s="103"/>
      <c r="I21" s="110"/>
      <c r="J21" s="109"/>
      <c r="K21" s="103"/>
      <c r="L21" s="103"/>
      <c r="M21" s="110"/>
      <c r="N21" s="109"/>
      <c r="O21" s="103"/>
      <c r="P21" s="103"/>
      <c r="Q21" s="110"/>
    </row>
    <row r="22" spans="2:17">
      <c r="B22" s="109"/>
      <c r="C22" s="103"/>
      <c r="D22" s="103"/>
      <c r="E22" s="110"/>
      <c r="F22" s="109"/>
      <c r="G22" s="103"/>
      <c r="H22" s="103"/>
      <c r="I22" s="110"/>
      <c r="J22" s="109"/>
      <c r="K22" s="103"/>
      <c r="L22" s="103"/>
      <c r="M22" s="110"/>
      <c r="N22" s="109"/>
      <c r="O22" s="103"/>
      <c r="P22" s="103"/>
      <c r="Q22" s="110"/>
    </row>
    <row r="23" spans="2:17">
      <c r="B23" s="109"/>
      <c r="C23" s="103"/>
      <c r="D23" s="103"/>
      <c r="E23" s="110"/>
      <c r="F23" s="109"/>
      <c r="G23" s="103"/>
      <c r="H23" s="103"/>
      <c r="I23" s="110"/>
      <c r="J23" s="109"/>
      <c r="K23" s="103"/>
      <c r="L23" s="103"/>
      <c r="M23" s="110"/>
      <c r="N23" s="109"/>
      <c r="O23" s="103"/>
      <c r="P23" s="103"/>
      <c r="Q23" s="110"/>
    </row>
    <row r="24" spans="2:17">
      <c r="B24" s="109"/>
      <c r="C24" s="103"/>
      <c r="D24" s="103"/>
      <c r="E24" s="110"/>
      <c r="F24" s="109"/>
      <c r="G24" s="103"/>
      <c r="H24" s="103"/>
      <c r="I24" s="110"/>
      <c r="J24" s="109"/>
      <c r="K24" s="103"/>
      <c r="L24" s="103"/>
      <c r="M24" s="110"/>
      <c r="N24" s="109"/>
      <c r="O24" s="103"/>
      <c r="P24" s="103"/>
      <c r="Q24" s="110"/>
    </row>
    <row r="25" spans="2:17">
      <c r="B25" s="109"/>
      <c r="C25" s="103"/>
      <c r="D25" s="103"/>
      <c r="E25" s="110"/>
      <c r="F25" s="109"/>
      <c r="G25" s="103"/>
      <c r="H25" s="103"/>
      <c r="I25" s="110"/>
      <c r="J25" s="109"/>
      <c r="K25" s="103"/>
      <c r="L25" s="103"/>
      <c r="M25" s="110"/>
      <c r="N25" s="109"/>
      <c r="O25" s="103"/>
      <c r="P25" s="103"/>
      <c r="Q25" s="110"/>
    </row>
    <row r="26" spans="2:17">
      <c r="B26" s="111"/>
      <c r="C26" s="112"/>
      <c r="D26" s="112"/>
      <c r="E26" s="113"/>
      <c r="F26" s="111"/>
      <c r="G26" s="112"/>
      <c r="H26" s="112"/>
      <c r="I26" s="113"/>
      <c r="J26" s="111"/>
      <c r="K26" s="112"/>
      <c r="L26" s="112"/>
      <c r="M26" s="113"/>
      <c r="N26" s="111"/>
      <c r="O26" s="112"/>
      <c r="P26" s="112"/>
      <c r="Q26" s="113"/>
    </row>
  </sheetData>
  <mergeCells count="15">
    <mergeCell ref="N2:P2"/>
    <mergeCell ref="Q2:S2"/>
    <mergeCell ref="B2:D2"/>
    <mergeCell ref="E2:G2"/>
    <mergeCell ref="H2:J2"/>
    <mergeCell ref="K2:M2"/>
    <mergeCell ref="B12:E26"/>
    <mergeCell ref="F12:I26"/>
    <mergeCell ref="J12:M26"/>
    <mergeCell ref="N12:Q26"/>
    <mergeCell ref="B10:Q10"/>
    <mergeCell ref="B11:E11"/>
    <mergeCell ref="F11:I11"/>
    <mergeCell ref="J11:M11"/>
    <mergeCell ref="N11:Q11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000"/>
  <sheetViews>
    <sheetView showGridLines="0" tabSelected="1" workbookViewId="0">
      <pane ySplit="1" topLeftCell="A2" activePane="bottomLeft" state="frozen"/>
      <selection pane="bottomLeft"/>
    </sheetView>
  </sheetViews>
  <sheetFormatPr defaultColWidth="14.42578125" defaultRowHeight="15" customHeight="1"/>
  <cols>
    <col min="1" max="26" width="8.7109375" customWidth="1"/>
  </cols>
  <sheetData>
    <row r="1" spans="1:22" ht="58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5.75" customHeight="1"/>
    <row r="48" spans="1:2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1000"/>
  <sheetViews>
    <sheetView workbookViewId="0">
      <pane ySplit="1" topLeftCell="A2" activePane="bottomLeft" state="frozen"/>
      <selection pane="bottomLeft" activeCell="D18" sqref="D18"/>
    </sheetView>
  </sheetViews>
  <sheetFormatPr defaultColWidth="14.42578125" defaultRowHeight="15" customHeight="1"/>
  <cols>
    <col min="1" max="32" width="8.7109375" customWidth="1"/>
  </cols>
  <sheetData>
    <row r="1" spans="1:32" ht="5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8.75">
      <c r="A3" s="2"/>
      <c r="B3" s="2"/>
      <c r="C3" s="2"/>
      <c r="D3" s="2"/>
      <c r="E3" s="2"/>
      <c r="F3" s="5"/>
      <c r="G3" s="5"/>
      <c r="H3" s="5"/>
      <c r="I3" s="5"/>
      <c r="J3" s="5"/>
      <c r="K3" s="5"/>
      <c r="L3" s="5"/>
      <c r="M3" s="79" t="s">
        <v>49</v>
      </c>
      <c r="N3" s="80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>
      <c r="A4" s="2"/>
      <c r="B4" s="2"/>
      <c r="C4" s="2"/>
      <c r="D4" s="2"/>
      <c r="E4" s="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81"/>
      <c r="O6" s="2"/>
      <c r="P6" s="2"/>
      <c r="Q6" s="2"/>
      <c r="R6" s="2"/>
      <c r="S6" s="2"/>
      <c r="T6" s="2"/>
      <c r="U6" s="2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82"/>
      <c r="N7" s="2"/>
      <c r="O7" s="2"/>
      <c r="P7" s="2"/>
      <c r="Q7" s="2"/>
      <c r="R7" s="2"/>
      <c r="S7" s="2"/>
      <c r="T7" s="2"/>
      <c r="U7" s="2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5.75" customHeight="1"/>
    <row r="25" spans="1:32" ht="15.75" customHeight="1"/>
    <row r="26" spans="1:32" ht="15.75" customHeight="1"/>
    <row r="27" spans="1:32" ht="15.75" customHeight="1"/>
    <row r="28" spans="1:32" ht="15.75" customHeight="1"/>
    <row r="29" spans="1:32" ht="15.75" customHeight="1"/>
    <row r="30" spans="1:32" ht="15.75" customHeight="1"/>
    <row r="31" spans="1:32" ht="15.75" customHeight="1"/>
    <row r="32" spans="1: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2" width="8.7109375" customWidth="1"/>
    <col min="3" max="3" width="4" customWidth="1"/>
    <col min="4" max="4" width="11.85546875" customWidth="1"/>
    <col min="5" max="7" width="8.7109375" customWidth="1"/>
    <col min="8" max="8" width="30.7109375" customWidth="1"/>
    <col min="9" max="9" width="12" customWidth="1"/>
    <col min="10" max="10" width="13.7109375" customWidth="1"/>
    <col min="11" max="12" width="8.7109375" customWidth="1"/>
    <col min="13" max="13" width="33.28515625" customWidth="1"/>
    <col min="14" max="14" width="39" customWidth="1"/>
    <col min="15" max="16" width="8.7109375" customWidth="1"/>
    <col min="17" max="17" width="30.5703125" customWidth="1"/>
    <col min="18" max="20" width="8.7109375" customWidth="1"/>
    <col min="21" max="21" width="34.28515625" customWidth="1"/>
    <col min="22" max="31" width="8.7109375" customWidth="1"/>
  </cols>
  <sheetData>
    <row r="1" spans="1:31" ht="5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2"/>
      <c r="AE1" s="2"/>
    </row>
    <row r="2" spans="1:3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/>
      <c r="B5" s="2"/>
      <c r="C5" s="2"/>
      <c r="D5" s="124" t="s">
        <v>50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9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/>
      <c r="B6" s="2"/>
      <c r="C6" s="2"/>
      <c r="D6" s="111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3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.75">
      <c r="A7" s="2"/>
      <c r="B7" s="2"/>
      <c r="C7" s="2"/>
      <c r="D7" s="123" t="s">
        <v>51</v>
      </c>
      <c r="E7" s="89"/>
      <c r="F7" s="90"/>
      <c r="G7" s="123" t="s">
        <v>52</v>
      </c>
      <c r="H7" s="89"/>
      <c r="I7" s="89"/>
      <c r="J7" s="90"/>
      <c r="K7" s="123" t="s">
        <v>53</v>
      </c>
      <c r="L7" s="89"/>
      <c r="M7" s="90"/>
      <c r="N7" s="123" t="s">
        <v>54</v>
      </c>
      <c r="O7" s="89"/>
      <c r="P7" s="89"/>
      <c r="Q7" s="90"/>
      <c r="R7" s="123" t="s">
        <v>55</v>
      </c>
      <c r="S7" s="89"/>
      <c r="T7" s="89"/>
      <c r="U7" s="90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/>
      <c r="B8" s="2"/>
      <c r="C8" s="2"/>
      <c r="D8" s="122" t="s">
        <v>56</v>
      </c>
      <c r="E8" s="108"/>
      <c r="F8" s="92"/>
      <c r="G8" s="122" t="s">
        <v>57</v>
      </c>
      <c r="H8" s="108"/>
      <c r="I8" s="108"/>
      <c r="J8" s="92"/>
      <c r="K8" s="120" t="s">
        <v>58</v>
      </c>
      <c r="L8" s="89"/>
      <c r="M8" s="90"/>
      <c r="N8" s="120" t="s">
        <v>59</v>
      </c>
      <c r="O8" s="89"/>
      <c r="P8" s="89"/>
      <c r="Q8" s="90"/>
      <c r="R8" s="120" t="s">
        <v>60</v>
      </c>
      <c r="S8" s="89"/>
      <c r="T8" s="89"/>
      <c r="U8" s="90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/>
      <c r="B9" s="2"/>
      <c r="C9" s="2"/>
      <c r="D9" s="109"/>
      <c r="E9" s="103"/>
      <c r="F9" s="110"/>
      <c r="G9" s="109"/>
      <c r="H9" s="103"/>
      <c r="I9" s="103"/>
      <c r="J9" s="110"/>
      <c r="K9" s="120" t="s">
        <v>61</v>
      </c>
      <c r="L9" s="89"/>
      <c r="M9" s="90"/>
      <c r="N9" s="121" t="s">
        <v>62</v>
      </c>
      <c r="O9" s="89"/>
      <c r="P9" s="89"/>
      <c r="Q9" s="90"/>
      <c r="R9" s="122" t="s">
        <v>63</v>
      </c>
      <c r="S9" s="108"/>
      <c r="T9" s="108"/>
      <c r="U9" s="9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/>
      <c r="B10" s="2"/>
      <c r="C10" s="2"/>
      <c r="D10" s="109"/>
      <c r="E10" s="103"/>
      <c r="F10" s="110"/>
      <c r="G10" s="109"/>
      <c r="H10" s="103"/>
      <c r="I10" s="103"/>
      <c r="J10" s="110"/>
      <c r="K10" s="120" t="s">
        <v>64</v>
      </c>
      <c r="L10" s="89"/>
      <c r="M10" s="90"/>
      <c r="N10" s="122" t="s">
        <v>65</v>
      </c>
      <c r="O10" s="108"/>
      <c r="P10" s="108"/>
      <c r="Q10" s="92"/>
      <c r="R10" s="109"/>
      <c r="S10" s="103"/>
      <c r="T10" s="103"/>
      <c r="U10" s="110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/>
      <c r="B11" s="2"/>
      <c r="C11" s="2"/>
      <c r="D11" s="109"/>
      <c r="E11" s="103"/>
      <c r="F11" s="110"/>
      <c r="G11" s="109"/>
      <c r="H11" s="103"/>
      <c r="I11" s="103"/>
      <c r="J11" s="110"/>
      <c r="K11" s="122" t="s">
        <v>66</v>
      </c>
      <c r="L11" s="108"/>
      <c r="M11" s="92"/>
      <c r="N11" s="109"/>
      <c r="O11" s="103"/>
      <c r="P11" s="103"/>
      <c r="Q11" s="110"/>
      <c r="R11" s="109"/>
      <c r="S11" s="103"/>
      <c r="T11" s="103"/>
      <c r="U11" s="110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/>
      <c r="B12" s="2"/>
      <c r="C12" s="2"/>
      <c r="D12" s="111"/>
      <c r="E12" s="112"/>
      <c r="F12" s="113"/>
      <c r="G12" s="111"/>
      <c r="H12" s="112"/>
      <c r="I12" s="112"/>
      <c r="J12" s="113"/>
      <c r="K12" s="111"/>
      <c r="L12" s="112"/>
      <c r="M12" s="113"/>
      <c r="N12" s="111"/>
      <c r="O12" s="112"/>
      <c r="P12" s="112"/>
      <c r="Q12" s="113"/>
      <c r="R12" s="111"/>
      <c r="S12" s="112"/>
      <c r="T12" s="112"/>
      <c r="U12" s="113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.75">
      <c r="A13" s="2"/>
      <c r="B13" s="2"/>
      <c r="C13" s="2"/>
      <c r="D13" s="123" t="s">
        <v>67</v>
      </c>
      <c r="E13" s="89"/>
      <c r="F13" s="89"/>
      <c r="G13" s="89"/>
      <c r="H13" s="90"/>
      <c r="I13" s="83" t="s">
        <v>68</v>
      </c>
      <c r="J13" s="123" t="s">
        <v>69</v>
      </c>
      <c r="K13" s="89"/>
      <c r="L13" s="89"/>
      <c r="M13" s="90"/>
      <c r="N13" s="123" t="s">
        <v>70</v>
      </c>
      <c r="O13" s="90"/>
      <c r="P13" s="123" t="s">
        <v>71</v>
      </c>
      <c r="Q13" s="90"/>
      <c r="R13" s="123" t="s">
        <v>72</v>
      </c>
      <c r="S13" s="89"/>
      <c r="T13" s="89"/>
      <c r="U13" s="90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/>
      <c r="B14" s="2"/>
      <c r="C14" s="2"/>
      <c r="D14" s="120" t="s">
        <v>73</v>
      </c>
      <c r="E14" s="89"/>
      <c r="F14" s="89"/>
      <c r="G14" s="89"/>
      <c r="H14" s="90"/>
      <c r="I14" s="84" t="s">
        <v>74</v>
      </c>
      <c r="J14" s="120" t="s">
        <v>75</v>
      </c>
      <c r="K14" s="89"/>
      <c r="L14" s="89"/>
      <c r="M14" s="90"/>
      <c r="N14" s="121" t="s">
        <v>76</v>
      </c>
      <c r="O14" s="90"/>
      <c r="P14" s="121" t="s">
        <v>77</v>
      </c>
      <c r="Q14" s="90"/>
      <c r="R14" s="120" t="s">
        <v>78</v>
      </c>
      <c r="S14" s="89"/>
      <c r="T14" s="89"/>
      <c r="U14" s="90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/>
      <c r="B15" s="2"/>
      <c r="C15" s="2"/>
      <c r="D15" s="121" t="s">
        <v>79</v>
      </c>
      <c r="E15" s="89"/>
      <c r="F15" s="89"/>
      <c r="G15" s="89"/>
      <c r="H15" s="90"/>
      <c r="I15" s="84" t="s">
        <v>57</v>
      </c>
      <c r="J15" s="120" t="s">
        <v>80</v>
      </c>
      <c r="K15" s="89"/>
      <c r="L15" s="89"/>
      <c r="M15" s="90"/>
      <c r="N15" s="121" t="s">
        <v>81</v>
      </c>
      <c r="O15" s="90"/>
      <c r="P15" s="121" t="s">
        <v>82</v>
      </c>
      <c r="Q15" s="90"/>
      <c r="R15" s="125" t="s">
        <v>83</v>
      </c>
      <c r="S15" s="108"/>
      <c r="T15" s="108"/>
      <c r="U15" s="9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/>
      <c r="B16" s="2"/>
      <c r="C16" s="2"/>
      <c r="D16" s="122" t="s">
        <v>84</v>
      </c>
      <c r="E16" s="108"/>
      <c r="F16" s="108"/>
      <c r="G16" s="108"/>
      <c r="H16" s="92"/>
      <c r="I16" s="84" t="s">
        <v>85</v>
      </c>
      <c r="J16" s="120" t="s">
        <v>75</v>
      </c>
      <c r="K16" s="89"/>
      <c r="L16" s="89"/>
      <c r="M16" s="90"/>
      <c r="N16" s="121" t="s">
        <v>86</v>
      </c>
      <c r="O16" s="90"/>
      <c r="P16" s="121" t="s">
        <v>87</v>
      </c>
      <c r="Q16" s="90"/>
      <c r="R16" s="109"/>
      <c r="S16" s="103"/>
      <c r="T16" s="103"/>
      <c r="U16" s="110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/>
      <c r="B17" s="2"/>
      <c r="C17" s="2"/>
      <c r="D17" s="111"/>
      <c r="E17" s="112"/>
      <c r="F17" s="112"/>
      <c r="G17" s="112"/>
      <c r="H17" s="113"/>
      <c r="I17" s="84" t="s">
        <v>88</v>
      </c>
      <c r="J17" s="120" t="s">
        <v>89</v>
      </c>
      <c r="K17" s="89"/>
      <c r="L17" s="89"/>
      <c r="M17" s="90"/>
      <c r="N17" s="121" t="s">
        <v>90</v>
      </c>
      <c r="O17" s="90"/>
      <c r="P17" s="121" t="s">
        <v>91</v>
      </c>
      <c r="Q17" s="90"/>
      <c r="R17" s="111"/>
      <c r="S17" s="112"/>
      <c r="T17" s="112"/>
      <c r="U17" s="113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.75" customHeight="1"/>
    <row r="126" spans="1:31" ht="15.75" customHeight="1"/>
    <row r="127" spans="1:31" ht="15.75" customHeight="1"/>
    <row r="128" spans="1:31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9">
    <mergeCell ref="R13:U13"/>
    <mergeCell ref="N14:O14"/>
    <mergeCell ref="P14:Q14"/>
    <mergeCell ref="R14:U14"/>
    <mergeCell ref="R15:U17"/>
    <mergeCell ref="N16:O16"/>
    <mergeCell ref="P16:Q16"/>
    <mergeCell ref="N17:O17"/>
    <mergeCell ref="P17:Q17"/>
    <mergeCell ref="N13:O13"/>
    <mergeCell ref="P13:Q13"/>
    <mergeCell ref="N15:O15"/>
    <mergeCell ref="P15:Q15"/>
    <mergeCell ref="D5:U6"/>
    <mergeCell ref="D7:F7"/>
    <mergeCell ref="G7:J7"/>
    <mergeCell ref="N7:Q7"/>
    <mergeCell ref="R7:U7"/>
    <mergeCell ref="K7:M7"/>
    <mergeCell ref="D8:F12"/>
    <mergeCell ref="D13:H13"/>
    <mergeCell ref="D14:H14"/>
    <mergeCell ref="D15:H15"/>
    <mergeCell ref="D16:H17"/>
    <mergeCell ref="G8:J12"/>
    <mergeCell ref="J13:M13"/>
    <mergeCell ref="J14:M14"/>
    <mergeCell ref="K8:M8"/>
    <mergeCell ref="J15:M15"/>
    <mergeCell ref="J16:M16"/>
    <mergeCell ref="J17:M17"/>
    <mergeCell ref="N8:Q8"/>
    <mergeCell ref="R8:U8"/>
    <mergeCell ref="K9:M9"/>
    <mergeCell ref="N9:Q9"/>
    <mergeCell ref="R9:U12"/>
    <mergeCell ref="N10:Q12"/>
    <mergeCell ref="K10:M10"/>
    <mergeCell ref="K11:M12"/>
  </mergeCells>
  <pageMargins left="0.511811024" right="0.511811024" top="0.78740157499999996" bottom="0.78740157499999996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Objetivos</vt:lpstr>
      <vt:lpstr>Equações</vt:lpstr>
      <vt:lpstr>Filtração</vt:lpstr>
      <vt:lpstr>Literatura</vt:lpstr>
      <vt:lpstr>Conclusão</vt:lpstr>
      <vt:lpstr>Referências</vt:lpstr>
      <vt:lpstr> Carta da Equipe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2022-05-24T13:27:56Z</dcterms:created>
  <dcterms:modified xsi:type="dcterms:W3CDTF">2023-03-19T20:51:19Z</dcterms:modified>
</cp:coreProperties>
</file>