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5"/>
  </bookViews>
  <sheets>
    <sheet name="Pessoal" sheetId="1" r:id="rId1"/>
    <sheet name="Quilometragem" sheetId="2" r:id="rId2"/>
    <sheet name="Comb e Manut " sheetId="3" r:id="rId3"/>
    <sheet name="Distâncias" sheetId="4" r:id="rId4"/>
    <sheet name="Idade" sheetId="5" r:id="rId5"/>
    <sheet name="Matriz" sheetId="6" r:id="rId6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9" i="6" l="1"/>
  <c r="G14" i="6"/>
  <c r="C13" i="5"/>
  <c r="D10" i="5" s="1"/>
  <c r="J11" i="6" s="1"/>
  <c r="D11" i="5"/>
  <c r="J12" i="6" s="1"/>
  <c r="D9" i="5"/>
  <c r="J10" i="6" s="1"/>
  <c r="D8" i="5"/>
  <c r="J9" i="6" s="1"/>
  <c r="D5" i="5"/>
  <c r="J6" i="6" s="1"/>
  <c r="D4" i="5"/>
  <c r="J5" i="6" s="1"/>
  <c r="D3" i="5"/>
  <c r="J4" i="6" s="1"/>
  <c r="B13" i="4"/>
  <c r="C12" i="4" s="1"/>
  <c r="H13" i="6" s="1"/>
  <c r="R12" i="4"/>
  <c r="R11" i="4"/>
  <c r="R10" i="4"/>
  <c r="R9" i="4"/>
  <c r="R8" i="4"/>
  <c r="R7" i="4"/>
  <c r="R6" i="4"/>
  <c r="R5" i="4"/>
  <c r="C5" i="4"/>
  <c r="H6" i="6" s="1"/>
  <c r="R4" i="4"/>
  <c r="C4" i="4"/>
  <c r="H5" i="6" s="1"/>
  <c r="R3" i="4"/>
  <c r="C3" i="4"/>
  <c r="H4" i="6" s="1"/>
  <c r="C27" i="3"/>
  <c r="C21" i="3"/>
  <c r="E13" i="3"/>
  <c r="E26" i="3" s="1"/>
  <c r="D13" i="3"/>
  <c r="D26" i="3" s="1"/>
  <c r="C13" i="3"/>
  <c r="C26" i="3" s="1"/>
  <c r="B13" i="3"/>
  <c r="B24" i="3" s="1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G3" i="3"/>
  <c r="F3" i="3"/>
  <c r="F13" i="3" s="1"/>
  <c r="E30" i="2"/>
  <c r="E28" i="2"/>
  <c r="C27" i="2"/>
  <c r="C26" i="2"/>
  <c r="C25" i="2"/>
  <c r="E22" i="2"/>
  <c r="C21" i="2"/>
  <c r="B21" i="2"/>
  <c r="G21" i="2" s="1"/>
  <c r="I14" i="2"/>
  <c r="E27" i="2" s="1"/>
  <c r="H14" i="2"/>
  <c r="G14" i="2"/>
  <c r="D30" i="2" s="1"/>
  <c r="F14" i="2"/>
  <c r="E14" i="2"/>
  <c r="C28" i="2" s="1"/>
  <c r="D14" i="2"/>
  <c r="C14" i="2"/>
  <c r="B28" i="2" s="1"/>
  <c r="B14" i="2"/>
  <c r="D24" i="1"/>
  <c r="D22" i="1"/>
  <c r="C22" i="1"/>
  <c r="C20" i="1"/>
  <c r="B20" i="1"/>
  <c r="C18" i="1"/>
  <c r="B18" i="1"/>
  <c r="D12" i="1"/>
  <c r="D21" i="1" s="1"/>
  <c r="C12" i="1"/>
  <c r="C23" i="1" s="1"/>
  <c r="B12" i="1"/>
  <c r="B23" i="1" s="1"/>
  <c r="E11" i="1"/>
  <c r="E10" i="1"/>
  <c r="E9" i="1"/>
  <c r="E8" i="1"/>
  <c r="E7" i="1"/>
  <c r="E6" i="1"/>
  <c r="E5" i="1"/>
  <c r="E4" i="1"/>
  <c r="E3" i="1"/>
  <c r="E2" i="1"/>
  <c r="H30" i="2" l="1"/>
  <c r="D13" i="6" s="1"/>
  <c r="B23" i="2"/>
  <c r="B19" i="3"/>
  <c r="B23" i="3"/>
  <c r="D18" i="1"/>
  <c r="D20" i="1"/>
  <c r="B24" i="1"/>
  <c r="C26" i="1"/>
  <c r="C23" i="2"/>
  <c r="E26" i="2"/>
  <c r="C29" i="2"/>
  <c r="G13" i="3"/>
  <c r="C19" i="3"/>
  <c r="C23" i="3"/>
  <c r="D7" i="5"/>
  <c r="J8" i="6" s="1"/>
  <c r="D12" i="5"/>
  <c r="J13" i="6" s="1"/>
  <c r="B26" i="1"/>
  <c r="B19" i="1"/>
  <c r="B22" i="1"/>
  <c r="C24" i="1"/>
  <c r="D26" i="1"/>
  <c r="C22" i="2"/>
  <c r="E24" i="2"/>
  <c r="B27" i="2"/>
  <c r="G27" i="2" s="1"/>
  <c r="C10" i="6" s="1"/>
  <c r="C30" i="2"/>
  <c r="H26" i="3"/>
  <c r="F11" i="6" s="1"/>
  <c r="D20" i="3"/>
  <c r="C25" i="3"/>
  <c r="G28" i="2"/>
  <c r="C11" i="6" s="1"/>
  <c r="C19" i="1"/>
  <c r="C25" i="1"/>
  <c r="D19" i="1"/>
  <c r="D23" i="1"/>
  <c r="D25" i="1"/>
  <c r="D27" i="1"/>
  <c r="D28" i="1" s="1"/>
  <c r="D21" i="2"/>
  <c r="D25" i="2"/>
  <c r="D29" i="2"/>
  <c r="D21" i="3"/>
  <c r="D25" i="3"/>
  <c r="B28" i="3"/>
  <c r="C7" i="4"/>
  <c r="H8" i="6" s="1"/>
  <c r="E12" i="1"/>
  <c r="E22" i="1" s="1"/>
  <c r="B8" i="6" s="1"/>
  <c r="E21" i="2"/>
  <c r="C24" i="2"/>
  <c r="C31" i="2" s="1"/>
  <c r="E25" i="2"/>
  <c r="E29" i="2"/>
  <c r="C20" i="3"/>
  <c r="E21" i="3"/>
  <c r="C24" i="3"/>
  <c r="G24" i="3" s="1"/>
  <c r="E9" i="6" s="1"/>
  <c r="E25" i="3"/>
  <c r="C28" i="3"/>
  <c r="C10" i="4"/>
  <c r="H11" i="6" s="1"/>
  <c r="D6" i="5"/>
  <c r="J7" i="6" s="1"/>
  <c r="J14" i="6" s="1"/>
  <c r="D24" i="2"/>
  <c r="H24" i="2" s="1"/>
  <c r="D7" i="6" s="1"/>
  <c r="D28" i="2"/>
  <c r="H28" i="2" s="1"/>
  <c r="D11" i="6" s="1"/>
  <c r="D24" i="3"/>
  <c r="B27" i="3"/>
  <c r="G27" i="3" s="1"/>
  <c r="E12" i="6" s="1"/>
  <c r="D28" i="3"/>
  <c r="E20" i="3"/>
  <c r="H20" i="3" s="1"/>
  <c r="F5" i="6" s="1"/>
  <c r="E24" i="3"/>
  <c r="E28" i="3"/>
  <c r="C8" i="4"/>
  <c r="H9" i="6" s="1"/>
  <c r="C4" i="6"/>
  <c r="B22" i="2"/>
  <c r="G22" i="2" s="1"/>
  <c r="C5" i="6" s="1"/>
  <c r="B26" i="2"/>
  <c r="G26" i="2" s="1"/>
  <c r="C9" i="6" s="1"/>
  <c r="D23" i="3"/>
  <c r="B26" i="3"/>
  <c r="G26" i="3" s="1"/>
  <c r="E11" i="6" s="1"/>
  <c r="C11" i="4"/>
  <c r="H12" i="6" s="1"/>
  <c r="D23" i="2"/>
  <c r="D27" i="2"/>
  <c r="H27" i="2" s="1"/>
  <c r="D10" i="6" s="1"/>
  <c r="B30" i="2"/>
  <c r="G30" i="2" s="1"/>
  <c r="C13" i="6" s="1"/>
  <c r="D19" i="3"/>
  <c r="B22" i="3"/>
  <c r="D27" i="3"/>
  <c r="R13" i="4"/>
  <c r="S10" i="4" s="1"/>
  <c r="I11" i="6" s="1"/>
  <c r="E23" i="2"/>
  <c r="E19" i="3"/>
  <c r="C22" i="3"/>
  <c r="E23" i="3"/>
  <c r="E27" i="3"/>
  <c r="C6" i="4"/>
  <c r="H7" i="6" s="1"/>
  <c r="B21" i="1"/>
  <c r="B27" i="1"/>
  <c r="D22" i="2"/>
  <c r="H22" i="2" s="1"/>
  <c r="D5" i="6" s="1"/>
  <c r="B25" i="2"/>
  <c r="G25" i="2" s="1"/>
  <c r="C8" i="6" s="1"/>
  <c r="D26" i="2"/>
  <c r="H26" i="2" s="1"/>
  <c r="D9" i="6" s="1"/>
  <c r="B29" i="2"/>
  <c r="G29" i="2" s="1"/>
  <c r="C12" i="6" s="1"/>
  <c r="G19" i="3"/>
  <c r="B21" i="3"/>
  <c r="G21" i="3" s="1"/>
  <c r="E6" i="6" s="1"/>
  <c r="D22" i="3"/>
  <c r="B25" i="3"/>
  <c r="G25" i="3" s="1"/>
  <c r="E10" i="6" s="1"/>
  <c r="C9" i="4"/>
  <c r="H10" i="6" s="1"/>
  <c r="B25" i="1"/>
  <c r="C21" i="1"/>
  <c r="C27" i="1"/>
  <c r="E22" i="3"/>
  <c r="B24" i="2"/>
  <c r="G24" i="2" s="1"/>
  <c r="C7" i="6" s="1"/>
  <c r="B20" i="3"/>
  <c r="G20" i="3" s="1"/>
  <c r="E5" i="6" s="1"/>
  <c r="B28" i="1" l="1"/>
  <c r="G23" i="3"/>
  <c r="E8" i="6" s="1"/>
  <c r="H29" i="2"/>
  <c r="D12" i="6" s="1"/>
  <c r="C28" i="1"/>
  <c r="G28" i="3"/>
  <c r="E13" i="6" s="1"/>
  <c r="G23" i="2"/>
  <c r="C6" i="6" s="1"/>
  <c r="C29" i="3"/>
  <c r="H14" i="6"/>
  <c r="C13" i="4"/>
  <c r="S4" i="4"/>
  <c r="I5" i="6" s="1"/>
  <c r="S9" i="4"/>
  <c r="I10" i="6" s="1"/>
  <c r="E29" i="3"/>
  <c r="H23" i="2"/>
  <c r="D6" i="6" s="1"/>
  <c r="H25" i="3"/>
  <c r="F10" i="6" s="1"/>
  <c r="E27" i="1"/>
  <c r="B13" i="6" s="1"/>
  <c r="E4" i="6"/>
  <c r="D29" i="3"/>
  <c r="H19" i="3"/>
  <c r="D13" i="5"/>
  <c r="H21" i="3"/>
  <c r="F6" i="6" s="1"/>
  <c r="E19" i="1"/>
  <c r="B5" i="6" s="1"/>
  <c r="G31" i="2"/>
  <c r="E24" i="1"/>
  <c r="B10" i="6" s="1"/>
  <c r="S6" i="4"/>
  <c r="I7" i="6" s="1"/>
  <c r="S11" i="4"/>
  <c r="I12" i="6" s="1"/>
  <c r="S3" i="4"/>
  <c r="S5" i="4"/>
  <c r="I6" i="6" s="1"/>
  <c r="S7" i="4"/>
  <c r="I8" i="6" s="1"/>
  <c r="H22" i="3"/>
  <c r="F7" i="6" s="1"/>
  <c r="H27" i="3"/>
  <c r="F12" i="6" s="1"/>
  <c r="H23" i="3"/>
  <c r="F8" i="6" s="1"/>
  <c r="H25" i="2"/>
  <c r="D8" i="6" s="1"/>
  <c r="E21" i="1"/>
  <c r="B7" i="6" s="1"/>
  <c r="E25" i="1"/>
  <c r="B11" i="6" s="1"/>
  <c r="K11" i="6" s="1"/>
  <c r="B31" i="2"/>
  <c r="G22" i="3"/>
  <c r="E7" i="6" s="1"/>
  <c r="H28" i="3"/>
  <c r="F13" i="6" s="1"/>
  <c r="E31" i="2"/>
  <c r="D31" i="2"/>
  <c r="H21" i="2"/>
  <c r="S12" i="4"/>
  <c r="I13" i="6" s="1"/>
  <c r="E26" i="1"/>
  <c r="B12" i="6" s="1"/>
  <c r="S8" i="4"/>
  <c r="I9" i="6" s="1"/>
  <c r="E18" i="1"/>
  <c r="E23" i="1"/>
  <c r="B9" i="6" s="1"/>
  <c r="C14" i="6"/>
  <c r="H24" i="3"/>
  <c r="F9" i="6" s="1"/>
  <c r="E20" i="1"/>
  <c r="B6" i="6" s="1"/>
  <c r="B29" i="3"/>
  <c r="K8" i="6" l="1"/>
  <c r="K7" i="6"/>
  <c r="K9" i="6"/>
  <c r="K6" i="6"/>
  <c r="L6" i="6" s="1"/>
  <c r="L8" i="6"/>
  <c r="K13" i="6"/>
  <c r="L9" i="6"/>
  <c r="K5" i="6"/>
  <c r="E28" i="1"/>
  <c r="B14" i="6" s="1"/>
  <c r="B4" i="6"/>
  <c r="L7" i="6"/>
  <c r="K12" i="6"/>
  <c r="L11" i="6"/>
  <c r="I4" i="6"/>
  <c r="I14" i="6" s="1"/>
  <c r="S13" i="4"/>
  <c r="F4" i="6"/>
  <c r="F14" i="6" s="1"/>
  <c r="H29" i="3"/>
  <c r="H31" i="2"/>
  <c r="D4" i="6"/>
  <c r="D14" i="6" s="1"/>
  <c r="G29" i="3"/>
  <c r="K10" i="6"/>
  <c r="E14" i="6"/>
  <c r="L5" i="6" l="1"/>
  <c r="L12" i="6"/>
  <c r="L10" i="6"/>
  <c r="L13" i="6"/>
  <c r="K4" i="6"/>
  <c r="K14" i="6" l="1"/>
  <c r="L4" i="6"/>
  <c r="L14" i="6" l="1"/>
</calcChain>
</file>

<file path=xl/sharedStrings.xml><?xml version="1.0" encoding="utf-8"?>
<sst xmlns="http://schemas.openxmlformats.org/spreadsheetml/2006/main" count="210" uniqueCount="72">
  <si>
    <t>Unidades Acadêmicas</t>
  </si>
  <si>
    <t>Nº Discentes*</t>
  </si>
  <si>
    <t>Nº Docentes*</t>
  </si>
  <si>
    <t>Nº TAEs*</t>
  </si>
  <si>
    <t>TOTAL GERAL</t>
  </si>
  <si>
    <t>Alegrete</t>
  </si>
  <si>
    <t>Bagé</t>
  </si>
  <si>
    <t>Caçapava do Sul</t>
  </si>
  <si>
    <t>Dom Pedrito</t>
  </si>
  <si>
    <t>Itaqui</t>
  </si>
  <si>
    <t>Jaguarão</t>
  </si>
  <si>
    <t>Santana do Livramento</t>
  </si>
  <si>
    <t>São Borja</t>
  </si>
  <si>
    <t>São Gabriel</t>
  </si>
  <si>
    <t>Uruguaiana</t>
  </si>
  <si>
    <t>TOTAL</t>
  </si>
  <si>
    <t>Fonte: Docentes e TAES - Extraído dos relatório GURI nº 4625 e 4667 em 16/02/2022</t>
  </si>
  <si>
    <t>Fonte: Discentes - Extraído do relatório GURI nº 7045, em 16/02/2022.</t>
  </si>
  <si>
    <t>Nº Discentes</t>
  </si>
  <si>
    <t>Nº Docentes</t>
  </si>
  <si>
    <t>Nº TAEs</t>
  </si>
  <si>
    <t>Percentual do total de Servidores</t>
  </si>
  <si>
    <t>Veículos Passeio</t>
  </si>
  <si>
    <t>Veículos Transporte Coletivo</t>
  </si>
  <si>
    <t>Nº</t>
  </si>
  <si>
    <t>Km</t>
  </si>
  <si>
    <t xml:space="preserve">Fonte:Setor de frota </t>
  </si>
  <si>
    <t>Transporte Coletivo</t>
  </si>
  <si>
    <t>IPH (2019-2020)</t>
  </si>
  <si>
    <t>Combustível</t>
  </si>
  <si>
    <t>Manutenção</t>
  </si>
  <si>
    <t>TOTAL 2019</t>
  </si>
  <si>
    <t>TOTAL 2020</t>
  </si>
  <si>
    <t>Abastecimento</t>
  </si>
  <si>
    <t>REITORIA</t>
  </si>
  <si>
    <t>Fonte: Setor de Frota</t>
  </si>
  <si>
    <t>Distância</t>
  </si>
  <si>
    <t>%</t>
  </si>
  <si>
    <t>UNIDADES</t>
  </si>
  <si>
    <t>Caçapava</t>
  </si>
  <si>
    <t>Livramento</t>
  </si>
  <si>
    <t>Porto Alegre</t>
  </si>
  <si>
    <t>Campus</t>
  </si>
  <si>
    <t>Média em Anos</t>
  </si>
  <si>
    <t>Percentagem</t>
  </si>
  <si>
    <t>Sta Livramento</t>
  </si>
  <si>
    <t>Total</t>
  </si>
  <si>
    <t xml:space="preserve">Fonte: Setor de frota </t>
  </si>
  <si>
    <t>Unidade Acadêmica</t>
  </si>
  <si>
    <t>Servidores</t>
  </si>
  <si>
    <t>Quilometragem</t>
  </si>
  <si>
    <t>Gastos</t>
  </si>
  <si>
    <t>Matriz Custeio 2022</t>
  </si>
  <si>
    <t>Distância Bagé</t>
  </si>
  <si>
    <t>Média Distancias</t>
  </si>
  <si>
    <t>Idade da Frota</t>
  </si>
  <si>
    <t>Matriz resumo</t>
  </si>
  <si>
    <t>Passeio</t>
  </si>
  <si>
    <t>Coletivo</t>
  </si>
  <si>
    <t>Combustíveis</t>
  </si>
  <si>
    <t>Percentual Final</t>
  </si>
  <si>
    <t>Valor</t>
  </si>
  <si>
    <t>PESOS</t>
  </si>
  <si>
    <t>Quilometragem - Passeio</t>
  </si>
  <si>
    <t>Quilometragem - Coletivo</t>
  </si>
  <si>
    <t>Gastos - Combustíveis</t>
  </si>
  <si>
    <t>Gastos - Manutenção</t>
  </si>
  <si>
    <t>Bonus Distancia Bagé</t>
  </si>
  <si>
    <t>Matriz Custeio</t>
  </si>
  <si>
    <t>Bonus Media Distancias</t>
  </si>
  <si>
    <t>Bonus Idade da Frota</t>
  </si>
  <si>
    <t>Valor descentralizado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</si>
</sst>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#,##0.00;[Red]&quot;-R$&quot;#,##0.00"/>
    <numFmt numFmtId="165" formatCode="_-&quot;R$ &quot;* #,##0.00_-;&quot;-R$ &quot;* #,##0.00_-;_-&quot;R$ &quot;* \-??_-;_-@"/>
  </numFmts>
  <fonts count="13">
    <font>
      <sz val="10"/>
      <color rgb="FF000000"/>
      <name val="Arial"/>
      <charset val="134"/>
    </font>
    <font>
      <b/>
      <sz val="10"/>
      <color rgb="FFFFFFFF"/>
      <name val="Arial"/>
      <charset val="134"/>
    </font>
    <font>
      <b/>
      <sz val="10"/>
      <color rgb="FF000000"/>
      <name val="Arial"/>
      <charset val="134"/>
    </font>
    <font>
      <sz val="10"/>
      <color rgb="FFFFFFFF"/>
      <name val="Arial"/>
      <charset val="134"/>
    </font>
    <font>
      <sz val="10"/>
      <color rgb="FF000000"/>
      <name val="Calibri"/>
      <charset val="134"/>
    </font>
    <font>
      <b/>
      <sz val="11"/>
      <color rgb="FF000000"/>
      <name val="Calibri"/>
      <charset val="134"/>
    </font>
    <font>
      <b/>
      <sz val="14"/>
      <color rgb="FF000000"/>
      <name val="Arial"/>
      <charset val="134"/>
    </font>
    <font>
      <sz val="14"/>
      <color rgb="FF000000"/>
      <name val="Arial"/>
      <charset val="134"/>
    </font>
    <font>
      <sz val="14"/>
      <color rgb="FFFFFFFF"/>
      <name val="Arial"/>
      <charset val="134"/>
    </font>
    <font>
      <b/>
      <sz val="14"/>
      <color rgb="FFFFFFFF"/>
      <name val="Arial"/>
      <charset val="134"/>
    </font>
    <font>
      <sz val="12"/>
      <color rgb="FF000000"/>
      <name val="Arial"/>
      <charset val="134"/>
    </font>
    <font>
      <b/>
      <sz val="22"/>
      <color rgb="FFFFFFFF"/>
      <name val="Arial"/>
      <charset val="134"/>
    </font>
    <font>
      <sz val="22"/>
      <color rgb="FF000000"/>
      <name val="Arial"/>
      <charset val="134"/>
    </font>
  </fonts>
  <fills count="11">
    <fill>
      <patternFill patternType="none"/>
    </fill>
    <fill>
      <patternFill patternType="gray125"/>
    </fill>
    <fill>
      <patternFill patternType="solid">
        <fgColor rgb="FF00B050"/>
        <bgColor rgb="FF008080"/>
      </patternFill>
    </fill>
    <fill>
      <patternFill patternType="solid">
        <fgColor rgb="FFC5E0B3"/>
        <bgColor rgb="FFD7E4BD"/>
      </patternFill>
    </fill>
    <fill>
      <patternFill patternType="solid">
        <fgColor rgb="FFD7E4BD"/>
        <bgColor rgb="FFC5E0B3"/>
      </patternFill>
    </fill>
    <fill>
      <patternFill patternType="solid">
        <fgColor rgb="FFE2EFD9"/>
        <bgColor rgb="FFD7E4BD"/>
      </patternFill>
    </fill>
    <fill>
      <patternFill patternType="solid">
        <fgColor rgb="FF92D050"/>
        <bgColor rgb="FFA8D08D"/>
      </patternFill>
    </fill>
    <fill>
      <patternFill patternType="solid">
        <fgColor rgb="FFFFFFFF"/>
        <bgColor rgb="FFFFFFCC"/>
      </patternFill>
    </fill>
    <fill>
      <patternFill patternType="solid">
        <fgColor rgb="FFA8D08D"/>
        <bgColor rgb="FF92D050"/>
      </patternFill>
    </fill>
    <fill>
      <patternFill patternType="solid">
        <fgColor rgb="FFA5A5A5"/>
        <bgColor rgb="FF9999FF"/>
      </patternFill>
    </fill>
    <fill>
      <patternFill patternType="solid">
        <fgColor rgb="FFCCC1DA"/>
        <bgColor rgb="FFC5E0B3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3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3" borderId="3" xfId="0" applyFont="1" applyFill="1" applyBorder="1"/>
    <xf numFmtId="3" fontId="0" fillId="3" borderId="3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0" fontId="0" fillId="0" borderId="0" xfId="0" applyNumberFormat="1" applyFont="1"/>
    <xf numFmtId="0" fontId="2" fillId="0" borderId="3" xfId="0" applyFont="1" applyBorder="1"/>
    <xf numFmtId="0" fontId="2" fillId="3" borderId="4" xfId="0" applyFont="1" applyFill="1" applyBorder="1"/>
    <xf numFmtId="3" fontId="0" fillId="3" borderId="4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2" xfId="0" applyNumberFormat="1" applyFont="1" applyBorder="1" applyAlignment="1">
      <alignment horizontal="center"/>
    </xf>
    <xf numFmtId="10" fontId="0" fillId="3" borderId="3" xfId="0" applyNumberFormat="1" applyFont="1" applyFill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10" fontId="0" fillId="3" borderId="4" xfId="0" applyNumberFormat="1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2" fillId="4" borderId="3" xfId="0" applyFont="1" applyFill="1" applyBorder="1"/>
    <xf numFmtId="0" fontId="0" fillId="4" borderId="3" xfId="0" applyFont="1" applyFill="1" applyBorder="1" applyAlignment="1">
      <alignment horizontal="center"/>
    </xf>
    <xf numFmtId="3" fontId="0" fillId="4" borderId="3" xfId="0" applyNumberFormat="1" applyFont="1" applyFill="1" applyBorder="1" applyAlignment="1">
      <alignment horizontal="center"/>
    </xf>
    <xf numFmtId="0" fontId="2" fillId="4" borderId="4" xfId="0" applyFont="1" applyFill="1" applyBorder="1"/>
    <xf numFmtId="0" fontId="0" fillId="4" borderId="4" xfId="0" applyFont="1" applyFill="1" applyBorder="1" applyAlignment="1">
      <alignment horizontal="center"/>
    </xf>
    <xf numFmtId="3" fontId="0" fillId="4" borderId="4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5" borderId="3" xfId="0" applyFont="1" applyFill="1" applyBorder="1"/>
    <xf numFmtId="10" fontId="0" fillId="5" borderId="2" xfId="0" applyNumberFormat="1" applyFont="1" applyFill="1" applyBorder="1" applyAlignment="1">
      <alignment horizontal="center"/>
    </xf>
    <xf numFmtId="0" fontId="2" fillId="5" borderId="4" xfId="0" applyFont="1" applyFill="1" applyBorder="1"/>
    <xf numFmtId="0" fontId="0" fillId="0" borderId="0" xfId="0" applyFont="1"/>
    <xf numFmtId="10" fontId="0" fillId="0" borderId="4" xfId="0" applyNumberFormat="1" applyFont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165" fontId="0" fillId="0" borderId="2" xfId="0" applyNumberFormat="1" applyFont="1" applyBorder="1" applyAlignment="1"/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vertical="center"/>
    </xf>
    <xf numFmtId="165" fontId="0" fillId="4" borderId="3" xfId="0" applyNumberFormat="1" applyFont="1" applyFill="1" applyBorder="1" applyAlignment="1"/>
    <xf numFmtId="164" fontId="4" fillId="0" borderId="15" xfId="0" applyNumberFormat="1" applyFont="1" applyBorder="1" applyAlignment="1">
      <alignment vertical="center"/>
    </xf>
    <xf numFmtId="165" fontId="0" fillId="0" borderId="3" xfId="0" applyNumberFormat="1" applyFont="1" applyBorder="1" applyAlignment="1"/>
    <xf numFmtId="165" fontId="0" fillId="0" borderId="0" xfId="0" applyNumberFormat="1" applyFont="1"/>
    <xf numFmtId="165" fontId="0" fillId="4" borderId="4" xfId="0" applyNumberFormat="1" applyFont="1" applyFill="1" applyBorder="1" applyAlignment="1"/>
    <xf numFmtId="165" fontId="3" fillId="2" borderId="1" xfId="0" applyNumberFormat="1" applyFont="1" applyFill="1" applyBorder="1"/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0" fontId="0" fillId="0" borderId="2" xfId="0" applyNumberFormat="1" applyFont="1" applyBorder="1"/>
    <xf numFmtId="10" fontId="0" fillId="4" borderId="3" xfId="0" applyNumberFormat="1" applyFont="1" applyFill="1" applyBorder="1"/>
    <xf numFmtId="10" fontId="0" fillId="0" borderId="3" xfId="0" applyNumberFormat="1" applyFont="1" applyBorder="1"/>
    <xf numFmtId="10" fontId="0" fillId="4" borderId="4" xfId="0" applyNumberFormat="1" applyFont="1" applyFill="1" applyBorder="1"/>
    <xf numFmtId="10" fontId="0" fillId="0" borderId="4" xfId="0" applyNumberFormat="1" applyFont="1" applyBorder="1"/>
    <xf numFmtId="10" fontId="1" fillId="2" borderId="1" xfId="0" applyNumberFormat="1" applyFont="1" applyFill="1" applyBorder="1"/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/>
    </xf>
    <xf numFmtId="10" fontId="3" fillId="2" borderId="3" xfId="0" applyNumberFormat="1" applyFon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10" fontId="3" fillId="2" borderId="0" xfId="0" applyNumberFormat="1" applyFont="1" applyFill="1" applyBorder="1"/>
    <xf numFmtId="0" fontId="2" fillId="4" borderId="3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0" fillId="2" borderId="3" xfId="0" applyFont="1" applyFill="1" applyBorder="1"/>
    <xf numFmtId="0" fontId="2" fillId="8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9" borderId="3" xfId="0" applyFont="1" applyFill="1" applyBorder="1" applyAlignment="1">
      <alignment horizontal="center"/>
    </xf>
    <xf numFmtId="10" fontId="0" fillId="9" borderId="3" xfId="0" applyNumberFormat="1" applyFont="1" applyFill="1" applyBorder="1"/>
    <xf numFmtId="0" fontId="3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0" fontId="7" fillId="0" borderId="3" xfId="0" applyNumberFormat="1" applyFont="1" applyBorder="1" applyAlignment="1">
      <alignment horizontal="right" vertical="center"/>
    </xf>
    <xf numFmtId="10" fontId="7" fillId="10" borderId="3" xfId="0" applyNumberFormat="1" applyFont="1" applyFill="1" applyBorder="1" applyAlignment="1">
      <alignment horizontal="right" vertical="center"/>
    </xf>
    <xf numFmtId="10" fontId="8" fillId="2" borderId="3" xfId="0" applyNumberFormat="1" applyFont="1" applyFill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left" vertical="center"/>
    </xf>
    <xf numFmtId="10" fontId="7" fillId="4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8" fillId="0" borderId="0" xfId="0" applyFont="1"/>
    <xf numFmtId="10" fontId="3" fillId="2" borderId="3" xfId="0" applyNumberFormat="1" applyFont="1" applyFill="1" applyBorder="1" applyAlignment="1">
      <alignment horizontal="right" vertical="center"/>
    </xf>
    <xf numFmtId="165" fontId="9" fillId="2" borderId="3" xfId="0" applyNumberFormat="1" applyFont="1" applyFill="1" applyBorder="1" applyAlignment="1">
      <alignment horizontal="right" vertical="center"/>
    </xf>
    <xf numFmtId="0" fontId="7" fillId="0" borderId="3" xfId="0" applyFont="1" applyBorder="1"/>
    <xf numFmtId="2" fontId="7" fillId="0" borderId="3" xfId="0" applyNumberFormat="1" applyFont="1" applyBorder="1" applyAlignment="1">
      <alignment horizontal="center" vertical="center"/>
    </xf>
    <xf numFmtId="0" fontId="7" fillId="4" borderId="3" xfId="0" applyFont="1" applyFill="1" applyBorder="1"/>
    <xf numFmtId="2" fontId="7" fillId="4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3" xfId="0" applyFont="1" applyBorder="1" applyAlignment="1">
      <alignment horizontal="left"/>
    </xf>
    <xf numFmtId="0" fontId="9" fillId="2" borderId="3" xfId="0" applyFont="1" applyFill="1" applyBorder="1"/>
    <xf numFmtId="2" fontId="9" fillId="2" borderId="3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0" fillId="6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 vertical="center" wrapText="1" readingOrder="1"/>
    </xf>
    <xf numFmtId="0" fontId="0" fillId="6" borderId="1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5" fontId="12" fillId="0" borderId="1" xfId="0" applyNumberFormat="1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C5E0B3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A8D08D"/>
      <rgbColor rgb="FFEC9BA4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A5A5A5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zoomScale="120" zoomScaleNormal="120" workbookViewId="0">
      <selection activeCell="G17" sqref="G17"/>
    </sheetView>
  </sheetViews>
  <sheetFormatPr defaultRowHeight="12.75"/>
  <cols>
    <col min="1" max="1" width="22.5703125" customWidth="1"/>
    <col min="2" max="3" width="13.85546875" customWidth="1"/>
    <col min="4" max="4" width="24.42578125" customWidth="1"/>
    <col min="5" max="5" width="23.5703125" customWidth="1"/>
    <col min="6" max="7" width="14.140625" customWidth="1"/>
    <col min="8" max="26" width="9" customWidth="1"/>
    <col min="27" max="1025" width="14.5703125" customWidth="1"/>
  </cols>
  <sheetData>
    <row r="1" spans="1:7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7" ht="15.75" customHeight="1">
      <c r="A2" s="2" t="s">
        <v>5</v>
      </c>
      <c r="B2" s="3">
        <v>1316</v>
      </c>
      <c r="C2" s="4">
        <v>97</v>
      </c>
      <c r="D2" s="4">
        <v>62</v>
      </c>
      <c r="E2" s="3">
        <f t="shared" ref="E2:E11" si="0">SUM(C2:D2)</f>
        <v>159</v>
      </c>
    </row>
    <row r="3" spans="1:7" ht="15.75" customHeight="1">
      <c r="A3" s="5" t="s">
        <v>6</v>
      </c>
      <c r="B3" s="6">
        <v>1444</v>
      </c>
      <c r="C3" s="7">
        <v>152</v>
      </c>
      <c r="D3" s="7">
        <v>78</v>
      </c>
      <c r="E3" s="6">
        <f t="shared" si="0"/>
        <v>230</v>
      </c>
      <c r="G3" s="8"/>
    </row>
    <row r="4" spans="1:7" ht="15.75" customHeight="1">
      <c r="A4" s="9" t="s">
        <v>7</v>
      </c>
      <c r="B4" s="3">
        <v>447</v>
      </c>
      <c r="C4" s="4">
        <v>62</v>
      </c>
      <c r="D4" s="4">
        <v>40</v>
      </c>
      <c r="E4" s="3">
        <f t="shared" si="0"/>
        <v>102</v>
      </c>
    </row>
    <row r="5" spans="1:7" ht="15.75" customHeight="1">
      <c r="A5" s="5" t="s">
        <v>8</v>
      </c>
      <c r="B5" s="6">
        <v>797</v>
      </c>
      <c r="C5" s="7">
        <v>62</v>
      </c>
      <c r="D5" s="7">
        <v>46</v>
      </c>
      <c r="E5" s="6">
        <f t="shared" si="0"/>
        <v>108</v>
      </c>
      <c r="G5" s="8"/>
    </row>
    <row r="6" spans="1:7" ht="15.75" customHeight="1">
      <c r="A6" s="9" t="s">
        <v>9</v>
      </c>
      <c r="B6" s="3">
        <v>881</v>
      </c>
      <c r="C6" s="4">
        <v>84</v>
      </c>
      <c r="D6" s="4">
        <v>43</v>
      </c>
      <c r="E6" s="3">
        <f t="shared" si="0"/>
        <v>127</v>
      </c>
    </row>
    <row r="7" spans="1:7" ht="15.75" customHeight="1">
      <c r="A7" s="5" t="s">
        <v>10</v>
      </c>
      <c r="B7" s="6">
        <v>496</v>
      </c>
      <c r="C7" s="7">
        <v>68</v>
      </c>
      <c r="D7" s="7">
        <v>34</v>
      </c>
      <c r="E7" s="6">
        <f t="shared" si="0"/>
        <v>102</v>
      </c>
    </row>
    <row r="8" spans="1:7" ht="15.75" customHeight="1">
      <c r="A8" s="9" t="s">
        <v>11</v>
      </c>
      <c r="B8" s="3">
        <v>1218</v>
      </c>
      <c r="C8" s="4">
        <v>61</v>
      </c>
      <c r="D8" s="4">
        <v>33</v>
      </c>
      <c r="E8" s="3">
        <f t="shared" si="0"/>
        <v>94</v>
      </c>
    </row>
    <row r="9" spans="1:7" ht="15.75" customHeight="1">
      <c r="A9" s="5" t="s">
        <v>12</v>
      </c>
      <c r="B9" s="6">
        <v>1023</v>
      </c>
      <c r="C9" s="7">
        <v>73</v>
      </c>
      <c r="D9" s="7">
        <v>43</v>
      </c>
      <c r="E9" s="6">
        <f t="shared" si="0"/>
        <v>116</v>
      </c>
    </row>
    <row r="10" spans="1:7" ht="15.75" customHeight="1">
      <c r="A10" s="9" t="s">
        <v>13</v>
      </c>
      <c r="B10" s="3">
        <v>502</v>
      </c>
      <c r="C10" s="4">
        <v>61</v>
      </c>
      <c r="D10" s="4">
        <v>55</v>
      </c>
      <c r="E10" s="3">
        <f t="shared" si="0"/>
        <v>116</v>
      </c>
    </row>
    <row r="11" spans="1:7" ht="15.75" customHeight="1">
      <c r="A11" s="10" t="s">
        <v>14</v>
      </c>
      <c r="B11" s="11">
        <v>2455</v>
      </c>
      <c r="C11" s="7">
        <v>238</v>
      </c>
      <c r="D11" s="7">
        <v>102</v>
      </c>
      <c r="E11" s="11">
        <f t="shared" si="0"/>
        <v>340</v>
      </c>
      <c r="G11" s="8"/>
    </row>
    <row r="12" spans="1:7" ht="15.75" customHeight="1">
      <c r="A12" s="1" t="s">
        <v>15</v>
      </c>
      <c r="B12" s="12">
        <f>SUM(B2:B11)</f>
        <v>10579</v>
      </c>
      <c r="C12" s="12">
        <f>SUM(C2:C11)</f>
        <v>958</v>
      </c>
      <c r="D12" s="12">
        <f>SUM(D2:D11)</f>
        <v>536</v>
      </c>
      <c r="E12" s="12">
        <f>SUM(E2:E11)</f>
        <v>1494</v>
      </c>
    </row>
    <row r="13" spans="1:7" ht="12.75" customHeight="1"/>
    <row r="14" spans="1:7" ht="15.75" customHeight="1">
      <c r="A14" s="101" t="s">
        <v>16</v>
      </c>
      <c r="B14" s="101"/>
      <c r="C14" s="101"/>
      <c r="D14" s="101"/>
    </row>
    <row r="15" spans="1:7" ht="12.75" customHeight="1">
      <c r="A15" s="101" t="s">
        <v>17</v>
      </c>
      <c r="B15" s="101"/>
      <c r="C15" s="101"/>
      <c r="D15" s="101"/>
    </row>
    <row r="17" spans="1:5" ht="26.25" customHeight="1">
      <c r="A17" s="13" t="s">
        <v>0</v>
      </c>
      <c r="B17" s="13" t="s">
        <v>18</v>
      </c>
      <c r="C17" s="13" t="s">
        <v>19</v>
      </c>
      <c r="D17" s="13" t="s">
        <v>20</v>
      </c>
      <c r="E17" s="14" t="s">
        <v>21</v>
      </c>
    </row>
    <row r="18" spans="1:5" ht="15.75" customHeight="1">
      <c r="A18" s="2" t="s">
        <v>5</v>
      </c>
      <c r="B18" s="15">
        <f t="shared" ref="B18:B27" si="1">B2/$B$12</f>
        <v>0.12439739105775593</v>
      </c>
      <c r="C18" s="15">
        <f t="shared" ref="C18:C27" si="2">C2/$C$12</f>
        <v>0.10125260960334029</v>
      </c>
      <c r="D18" s="15">
        <f t="shared" ref="D18:D27" si="3">D2/$D$12</f>
        <v>0.11567164179104478</v>
      </c>
      <c r="E18" s="15">
        <f t="shared" ref="E18:E27" si="4">E2/$E$12</f>
        <v>0.10642570281124498</v>
      </c>
    </row>
    <row r="19" spans="1:5" ht="15.75" customHeight="1">
      <c r="A19" s="5" t="s">
        <v>6</v>
      </c>
      <c r="B19" s="16">
        <f t="shared" si="1"/>
        <v>0.13649683334908783</v>
      </c>
      <c r="C19" s="16">
        <f t="shared" si="2"/>
        <v>0.15866388308977036</v>
      </c>
      <c r="D19" s="16">
        <f t="shared" si="3"/>
        <v>0.1455223880597015</v>
      </c>
      <c r="E19" s="16">
        <f t="shared" si="4"/>
        <v>0.15394912985274431</v>
      </c>
    </row>
    <row r="20" spans="1:5" ht="15.75" customHeight="1">
      <c r="A20" s="9" t="s">
        <v>7</v>
      </c>
      <c r="B20" s="17">
        <f t="shared" si="1"/>
        <v>4.2253521126760563E-2</v>
      </c>
      <c r="C20" s="17">
        <f t="shared" si="2"/>
        <v>6.471816283924843E-2</v>
      </c>
      <c r="D20" s="17">
        <f t="shared" si="3"/>
        <v>7.4626865671641784E-2</v>
      </c>
      <c r="E20" s="17">
        <f t="shared" si="4"/>
        <v>6.8273092369477914E-2</v>
      </c>
    </row>
    <row r="21" spans="1:5" ht="15.75" customHeight="1">
      <c r="A21" s="5" t="s">
        <v>8</v>
      </c>
      <c r="B21" s="16">
        <f t="shared" si="1"/>
        <v>7.5337933642121185E-2</v>
      </c>
      <c r="C21" s="16">
        <f t="shared" si="2"/>
        <v>6.471816283924843E-2</v>
      </c>
      <c r="D21" s="16">
        <f t="shared" si="3"/>
        <v>8.5820895522388058E-2</v>
      </c>
      <c r="E21" s="16">
        <f t="shared" si="4"/>
        <v>7.2289156626506021E-2</v>
      </c>
    </row>
    <row r="22" spans="1:5" ht="15.75" customHeight="1">
      <c r="A22" s="9" t="s">
        <v>9</v>
      </c>
      <c r="B22" s="17">
        <f t="shared" si="1"/>
        <v>8.3278192645807728E-2</v>
      </c>
      <c r="C22" s="17">
        <f t="shared" si="2"/>
        <v>8.7682672233820466E-2</v>
      </c>
      <c r="D22" s="17">
        <f t="shared" si="3"/>
        <v>8.0223880597014921E-2</v>
      </c>
      <c r="E22" s="17">
        <f t="shared" si="4"/>
        <v>8.5006693440428382E-2</v>
      </c>
    </row>
    <row r="23" spans="1:5" ht="15.75" customHeight="1">
      <c r="A23" s="5" t="s">
        <v>10</v>
      </c>
      <c r="B23" s="16">
        <f t="shared" si="1"/>
        <v>4.6885338878911047E-2</v>
      </c>
      <c r="C23" s="16">
        <f t="shared" si="2"/>
        <v>7.0981210855949897E-2</v>
      </c>
      <c r="D23" s="16">
        <f t="shared" si="3"/>
        <v>6.3432835820895525E-2</v>
      </c>
      <c r="E23" s="16">
        <f t="shared" si="4"/>
        <v>6.8273092369477914E-2</v>
      </c>
    </row>
    <row r="24" spans="1:5" ht="15.75" customHeight="1">
      <c r="A24" s="9" t="s">
        <v>11</v>
      </c>
      <c r="B24" s="17">
        <f t="shared" si="1"/>
        <v>0.11513375555345495</v>
      </c>
      <c r="C24" s="17">
        <f t="shared" si="2"/>
        <v>6.3674321503131528E-2</v>
      </c>
      <c r="D24" s="17">
        <f t="shared" si="3"/>
        <v>6.1567164179104475E-2</v>
      </c>
      <c r="E24" s="17">
        <f t="shared" si="4"/>
        <v>6.2918340026773767E-2</v>
      </c>
    </row>
    <row r="25" spans="1:5" ht="15.75" customHeight="1">
      <c r="A25" s="5" t="s">
        <v>12</v>
      </c>
      <c r="B25" s="16">
        <f t="shared" si="1"/>
        <v>9.6701011437754045E-2</v>
      </c>
      <c r="C25" s="16">
        <f t="shared" si="2"/>
        <v>7.6200417536534448E-2</v>
      </c>
      <c r="D25" s="16">
        <f t="shared" si="3"/>
        <v>8.0223880597014921E-2</v>
      </c>
      <c r="E25" s="16">
        <f t="shared" si="4"/>
        <v>7.7643908969210168E-2</v>
      </c>
    </row>
    <row r="26" spans="1:5" ht="15.75" customHeight="1">
      <c r="A26" s="9" t="s">
        <v>13</v>
      </c>
      <c r="B26" s="17">
        <f t="shared" si="1"/>
        <v>4.7452500236317231E-2</v>
      </c>
      <c r="C26" s="17">
        <f t="shared" si="2"/>
        <v>6.3674321503131528E-2</v>
      </c>
      <c r="D26" s="17">
        <f t="shared" si="3"/>
        <v>0.10261194029850747</v>
      </c>
      <c r="E26" s="17">
        <f t="shared" si="4"/>
        <v>7.7643908969210168E-2</v>
      </c>
    </row>
    <row r="27" spans="1:5" ht="15.75" customHeight="1">
      <c r="A27" s="10" t="s">
        <v>14</v>
      </c>
      <c r="B27" s="18">
        <f t="shared" si="1"/>
        <v>0.23206352207202949</v>
      </c>
      <c r="C27" s="18">
        <f t="shared" si="2"/>
        <v>0.24843423799582465</v>
      </c>
      <c r="D27" s="18">
        <f t="shared" si="3"/>
        <v>0.19029850746268656</v>
      </c>
      <c r="E27" s="18">
        <f t="shared" si="4"/>
        <v>0.22757697456492637</v>
      </c>
    </row>
    <row r="28" spans="1:5" ht="15.75" customHeight="1">
      <c r="A28" s="1" t="s">
        <v>15</v>
      </c>
      <c r="B28" s="19">
        <f>SUM(B18:B27)</f>
        <v>0.99999999999999989</v>
      </c>
      <c r="C28" s="19">
        <f>SUM(C18:C27)</f>
        <v>1</v>
      </c>
      <c r="D28" s="19">
        <f>SUM(D18:D27)</f>
        <v>1</v>
      </c>
      <c r="E28" s="19">
        <f>SUM(E18:E27)</f>
        <v>1</v>
      </c>
    </row>
    <row r="29" spans="1:5" ht="12.75" customHeight="1"/>
    <row r="30" spans="1:5" ht="12.75" customHeight="1"/>
    <row r="31" spans="1:5" ht="12.75" customHeight="1"/>
    <row r="32" spans="1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4:D14"/>
    <mergeCell ref="A15:D15"/>
  </mergeCells>
  <pageMargins left="0.51041666666666696" right="0.510416666666666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zoomScale="120" zoomScaleNormal="120" workbookViewId="0">
      <selection activeCell="C16" sqref="C16"/>
    </sheetView>
  </sheetViews>
  <sheetFormatPr defaultRowHeight="12.75"/>
  <cols>
    <col min="1" max="1" width="22.5703125" customWidth="1"/>
    <col min="2" max="5" width="13.85546875" customWidth="1"/>
    <col min="6" max="9" width="14.140625" customWidth="1"/>
    <col min="10" max="26" width="9" customWidth="1"/>
    <col min="27" max="1025" width="14.5703125" customWidth="1"/>
  </cols>
  <sheetData>
    <row r="1" spans="1:9" ht="15.75" customHeight="1">
      <c r="A1" s="102" t="s">
        <v>0</v>
      </c>
      <c r="B1" s="103" t="s">
        <v>22</v>
      </c>
      <c r="C1" s="103"/>
      <c r="D1" s="103"/>
      <c r="E1" s="103"/>
      <c r="F1" s="104" t="s">
        <v>23</v>
      </c>
      <c r="G1" s="104"/>
      <c r="H1" s="104"/>
      <c r="I1" s="104"/>
    </row>
    <row r="2" spans="1:9" ht="15.75" customHeight="1">
      <c r="A2" s="102"/>
      <c r="B2" s="105">
        <v>2019</v>
      </c>
      <c r="C2" s="105"/>
      <c r="D2" s="105">
        <v>2020</v>
      </c>
      <c r="E2" s="105"/>
      <c r="F2" s="105">
        <v>2019</v>
      </c>
      <c r="G2" s="105"/>
      <c r="H2" s="106">
        <v>2020</v>
      </c>
      <c r="I2" s="106"/>
    </row>
    <row r="3" spans="1:9" ht="15.75" customHeight="1">
      <c r="A3" s="102"/>
      <c r="B3" s="22" t="s">
        <v>24</v>
      </c>
      <c r="C3" s="22" t="s">
        <v>25</v>
      </c>
      <c r="D3" s="22" t="s">
        <v>24</v>
      </c>
      <c r="E3" s="22" t="s">
        <v>25</v>
      </c>
      <c r="F3" s="22" t="s">
        <v>24</v>
      </c>
      <c r="G3" s="22" t="s">
        <v>25</v>
      </c>
      <c r="H3" s="22" t="s">
        <v>24</v>
      </c>
      <c r="I3" s="23" t="s">
        <v>25</v>
      </c>
    </row>
    <row r="4" spans="1:9" ht="15.75" customHeight="1">
      <c r="A4" s="2" t="s">
        <v>5</v>
      </c>
      <c r="B4" s="24">
        <v>4</v>
      </c>
      <c r="C4" s="25">
        <v>107048</v>
      </c>
      <c r="D4" s="24">
        <v>5</v>
      </c>
      <c r="E4" s="25">
        <v>295</v>
      </c>
      <c r="F4" s="24">
        <v>1</v>
      </c>
      <c r="G4" s="25">
        <v>16887</v>
      </c>
      <c r="H4" s="24">
        <v>1</v>
      </c>
      <c r="I4" s="25">
        <v>16887</v>
      </c>
    </row>
    <row r="5" spans="1:9" ht="15.75" customHeight="1">
      <c r="A5" s="26" t="s">
        <v>6</v>
      </c>
      <c r="B5" s="27">
        <v>3</v>
      </c>
      <c r="C5" s="28">
        <v>60307</v>
      </c>
      <c r="D5" s="27">
        <v>3</v>
      </c>
      <c r="E5" s="28">
        <v>191</v>
      </c>
      <c r="F5" s="27">
        <v>2</v>
      </c>
      <c r="G5" s="28">
        <v>31063</v>
      </c>
      <c r="H5" s="28">
        <v>2</v>
      </c>
      <c r="I5" s="28">
        <v>31063</v>
      </c>
    </row>
    <row r="6" spans="1:9" ht="15.75" customHeight="1">
      <c r="A6" s="9" t="s">
        <v>7</v>
      </c>
      <c r="B6" s="4">
        <v>3</v>
      </c>
      <c r="C6" s="3">
        <v>40486</v>
      </c>
      <c r="D6" s="4">
        <v>3</v>
      </c>
      <c r="E6" s="3">
        <v>279</v>
      </c>
      <c r="F6" s="4">
        <v>2</v>
      </c>
      <c r="G6" s="4">
        <v>31097</v>
      </c>
      <c r="H6" s="4">
        <v>3</v>
      </c>
      <c r="I6" s="3">
        <v>31097</v>
      </c>
    </row>
    <row r="7" spans="1:9" ht="15.75" customHeight="1">
      <c r="A7" s="26" t="s">
        <v>8</v>
      </c>
      <c r="B7" s="27">
        <v>4</v>
      </c>
      <c r="C7" s="28">
        <v>62562</v>
      </c>
      <c r="D7" s="27">
        <v>5</v>
      </c>
      <c r="E7" s="28">
        <v>145</v>
      </c>
      <c r="F7" s="27">
        <v>1</v>
      </c>
      <c r="G7" s="27">
        <v>342</v>
      </c>
      <c r="H7" s="27">
        <v>1</v>
      </c>
      <c r="I7" s="28">
        <v>342</v>
      </c>
    </row>
    <row r="8" spans="1:9" ht="15.75" customHeight="1">
      <c r="A8" s="9" t="s">
        <v>9</v>
      </c>
      <c r="B8" s="4">
        <v>3</v>
      </c>
      <c r="C8" s="3">
        <v>40971</v>
      </c>
      <c r="D8" s="4">
        <v>4</v>
      </c>
      <c r="E8" s="3">
        <v>252</v>
      </c>
      <c r="F8" s="4">
        <v>2</v>
      </c>
      <c r="G8" s="3">
        <v>18099</v>
      </c>
      <c r="H8" s="4">
        <v>3</v>
      </c>
      <c r="I8" s="3">
        <v>18099</v>
      </c>
    </row>
    <row r="9" spans="1:9" ht="15.75" customHeight="1">
      <c r="A9" s="26" t="s">
        <v>10</v>
      </c>
      <c r="B9" s="27">
        <v>4</v>
      </c>
      <c r="C9" s="28">
        <v>113634</v>
      </c>
      <c r="D9" s="27">
        <v>4</v>
      </c>
      <c r="E9" s="28">
        <v>727</v>
      </c>
      <c r="F9" s="27">
        <v>1</v>
      </c>
      <c r="G9" s="28">
        <v>26619</v>
      </c>
      <c r="H9" s="27">
        <v>1</v>
      </c>
      <c r="I9" s="28">
        <v>26619</v>
      </c>
    </row>
    <row r="10" spans="1:9" ht="15.75" customHeight="1">
      <c r="A10" s="9" t="s">
        <v>11</v>
      </c>
      <c r="B10" s="4">
        <v>3</v>
      </c>
      <c r="C10" s="3">
        <v>52378</v>
      </c>
      <c r="D10" s="4">
        <v>2</v>
      </c>
      <c r="E10" s="3">
        <v>0</v>
      </c>
      <c r="F10" s="4">
        <v>1</v>
      </c>
      <c r="G10" s="3">
        <v>11244</v>
      </c>
      <c r="H10" s="4">
        <v>1</v>
      </c>
      <c r="I10" s="3">
        <v>11244</v>
      </c>
    </row>
    <row r="11" spans="1:9" ht="15.75" customHeight="1">
      <c r="A11" s="26" t="s">
        <v>12</v>
      </c>
      <c r="B11" s="27">
        <v>4</v>
      </c>
      <c r="C11" s="28">
        <v>83434</v>
      </c>
      <c r="D11" s="27">
        <v>4</v>
      </c>
      <c r="E11" s="28">
        <v>361</v>
      </c>
      <c r="F11" s="27">
        <v>1</v>
      </c>
      <c r="G11" s="27">
        <v>8267</v>
      </c>
      <c r="H11" s="27">
        <v>1</v>
      </c>
      <c r="I11" s="28">
        <v>8267</v>
      </c>
    </row>
    <row r="12" spans="1:9" ht="15.75" customHeight="1">
      <c r="A12" s="9" t="s">
        <v>13</v>
      </c>
      <c r="B12" s="4">
        <v>3</v>
      </c>
      <c r="C12" s="3">
        <v>25527</v>
      </c>
      <c r="D12" s="4">
        <v>3</v>
      </c>
      <c r="E12" s="3">
        <v>246</v>
      </c>
      <c r="F12" s="4">
        <v>1</v>
      </c>
      <c r="G12" s="3">
        <v>13921</v>
      </c>
      <c r="H12" s="4">
        <v>1</v>
      </c>
      <c r="I12" s="3">
        <v>13921</v>
      </c>
    </row>
    <row r="13" spans="1:9" ht="15.75" customHeight="1">
      <c r="A13" s="29" t="s">
        <v>14</v>
      </c>
      <c r="B13" s="30">
        <v>3</v>
      </c>
      <c r="C13" s="31">
        <v>118668</v>
      </c>
      <c r="D13" s="30">
        <v>3</v>
      </c>
      <c r="E13" s="31">
        <v>345</v>
      </c>
      <c r="F13" s="30">
        <v>1</v>
      </c>
      <c r="G13" s="30">
        <v>15473</v>
      </c>
      <c r="H13" s="30">
        <v>1</v>
      </c>
      <c r="I13" s="31">
        <v>15473</v>
      </c>
    </row>
    <row r="14" spans="1:9" ht="15.75" customHeight="1">
      <c r="A14" s="1" t="s">
        <v>15</v>
      </c>
      <c r="B14" s="32">
        <f t="shared" ref="B14:I14" si="0">SUM(B4:B13)</f>
        <v>34</v>
      </c>
      <c r="C14" s="33">
        <f t="shared" si="0"/>
        <v>705015</v>
      </c>
      <c r="D14" s="32">
        <f t="shared" si="0"/>
        <v>36</v>
      </c>
      <c r="E14" s="33">
        <f t="shared" si="0"/>
        <v>2841</v>
      </c>
      <c r="F14" s="32">
        <f t="shared" si="0"/>
        <v>13</v>
      </c>
      <c r="G14" s="33">
        <f t="shared" si="0"/>
        <v>173012</v>
      </c>
      <c r="H14" s="32">
        <f t="shared" si="0"/>
        <v>15</v>
      </c>
      <c r="I14" s="33">
        <f t="shared" si="0"/>
        <v>173012</v>
      </c>
    </row>
    <row r="15" spans="1:9" ht="12.75" customHeight="1"/>
    <row r="16" spans="1:9" ht="12" customHeight="1">
      <c r="A16" s="101" t="s">
        <v>26</v>
      </c>
      <c r="B16" s="101"/>
    </row>
    <row r="17" spans="1:8" ht="12.75" customHeight="1"/>
    <row r="18" spans="1:8" ht="15.75" customHeight="1">
      <c r="A18" s="102" t="s">
        <v>0</v>
      </c>
      <c r="B18" s="108" t="s">
        <v>22</v>
      </c>
      <c r="C18" s="108"/>
      <c r="D18" s="104" t="s">
        <v>23</v>
      </c>
      <c r="E18" s="104"/>
      <c r="G18" s="109" t="s">
        <v>22</v>
      </c>
      <c r="H18" s="107" t="s">
        <v>27</v>
      </c>
    </row>
    <row r="19" spans="1:8" ht="15.75" customHeight="1">
      <c r="A19" s="102"/>
      <c r="B19" s="34">
        <v>2019</v>
      </c>
      <c r="C19" s="34">
        <v>2020</v>
      </c>
      <c r="D19" s="34">
        <v>2019</v>
      </c>
      <c r="E19" s="21">
        <v>2020</v>
      </c>
      <c r="G19" s="109"/>
      <c r="H19" s="107"/>
    </row>
    <row r="20" spans="1:8" ht="15.75" customHeight="1">
      <c r="A20" s="102"/>
      <c r="B20" s="22" t="s">
        <v>25</v>
      </c>
      <c r="C20" s="22" t="s">
        <v>25</v>
      </c>
      <c r="D20" s="22" t="s">
        <v>25</v>
      </c>
      <c r="E20" s="23" t="s">
        <v>25</v>
      </c>
      <c r="G20" s="35" t="s">
        <v>28</v>
      </c>
      <c r="H20" s="23" t="s">
        <v>28</v>
      </c>
    </row>
    <row r="21" spans="1:8" ht="15.75" customHeight="1">
      <c r="A21" s="2" t="s">
        <v>5</v>
      </c>
      <c r="B21" s="15">
        <f t="shared" ref="B21:B30" si="1">C4/$C$14</f>
        <v>0.15183790415806755</v>
      </c>
      <c r="C21" s="15">
        <f t="shared" ref="C21:C30" si="2">E4/$E$14</f>
        <v>0.10383667722632876</v>
      </c>
      <c r="D21" s="15">
        <f t="shared" ref="D21:D30" si="3">G4/$G$14</f>
        <v>9.7605946408341623E-2</v>
      </c>
      <c r="E21" s="15">
        <f t="shared" ref="E21:E30" si="4">I4/$I$14</f>
        <v>9.7605946408341623E-2</v>
      </c>
      <c r="G21" s="15">
        <f t="shared" ref="G21:G30" si="5">(B21+C21)/2</f>
        <v>0.12783729069219815</v>
      </c>
      <c r="H21" s="15">
        <f t="shared" ref="H21:H30" si="6">(D21+E21)/2</f>
        <v>9.7605946408341623E-2</v>
      </c>
    </row>
    <row r="22" spans="1:8" ht="15.75" customHeight="1">
      <c r="A22" s="36" t="s">
        <v>6</v>
      </c>
      <c r="B22" s="37">
        <f t="shared" si="1"/>
        <v>8.5540023971121176E-2</v>
      </c>
      <c r="C22" s="37">
        <f t="shared" si="2"/>
        <v>6.7229848644843368E-2</v>
      </c>
      <c r="D22" s="37">
        <f t="shared" si="3"/>
        <v>0.17954245948257924</v>
      </c>
      <c r="E22" s="37">
        <f t="shared" si="4"/>
        <v>0.17954245948257924</v>
      </c>
      <c r="G22" s="17">
        <f t="shared" si="5"/>
        <v>7.6384936307982265E-2</v>
      </c>
      <c r="H22" s="17">
        <f t="shared" si="6"/>
        <v>0.17954245948257924</v>
      </c>
    </row>
    <row r="23" spans="1:8" ht="15.75" customHeight="1">
      <c r="A23" s="9" t="s">
        <v>7</v>
      </c>
      <c r="B23" s="15">
        <f t="shared" si="1"/>
        <v>5.7425728530598637E-2</v>
      </c>
      <c r="C23" s="15">
        <f t="shared" si="2"/>
        <v>9.8204857444561769E-2</v>
      </c>
      <c r="D23" s="15">
        <f t="shared" si="3"/>
        <v>0.17973897764316926</v>
      </c>
      <c r="E23" s="15">
        <f t="shared" si="4"/>
        <v>0.17973897764316926</v>
      </c>
      <c r="G23" s="17">
        <f t="shared" si="5"/>
        <v>7.7815292987580206E-2</v>
      </c>
      <c r="H23" s="17">
        <f t="shared" si="6"/>
        <v>0.17973897764316926</v>
      </c>
    </row>
    <row r="24" spans="1:8" ht="15.75" customHeight="1">
      <c r="A24" s="36" t="s">
        <v>8</v>
      </c>
      <c r="B24" s="37">
        <f t="shared" si="1"/>
        <v>8.8738537477925997E-2</v>
      </c>
      <c r="C24" s="37">
        <f t="shared" si="2"/>
        <v>5.103836677226329E-2</v>
      </c>
      <c r="D24" s="37">
        <f t="shared" si="3"/>
        <v>1.9767414976995814E-3</v>
      </c>
      <c r="E24" s="37">
        <f t="shared" si="4"/>
        <v>1.9767414976995814E-3</v>
      </c>
      <c r="G24" s="17">
        <f t="shared" si="5"/>
        <v>6.9888452125094647E-2</v>
      </c>
      <c r="H24" s="17">
        <f t="shared" si="6"/>
        <v>1.9767414976995814E-3</v>
      </c>
    </row>
    <row r="25" spans="1:8" ht="15.75" customHeight="1">
      <c r="A25" s="9" t="s">
        <v>9</v>
      </c>
      <c r="B25" s="15">
        <f t="shared" si="1"/>
        <v>5.8113657156230722E-2</v>
      </c>
      <c r="C25" s="15">
        <f t="shared" si="2"/>
        <v>8.8701161562829992E-2</v>
      </c>
      <c r="D25" s="15">
        <f t="shared" si="3"/>
        <v>0.10461124083878574</v>
      </c>
      <c r="E25" s="15">
        <f t="shared" si="4"/>
        <v>0.10461124083878574</v>
      </c>
      <c r="G25" s="17">
        <f t="shared" si="5"/>
        <v>7.3407409359530357E-2</v>
      </c>
      <c r="H25" s="17">
        <f t="shared" si="6"/>
        <v>0.10461124083878574</v>
      </c>
    </row>
    <row r="26" spans="1:8" ht="15.75" customHeight="1">
      <c r="A26" s="36" t="s">
        <v>10</v>
      </c>
      <c r="B26" s="37">
        <f t="shared" si="1"/>
        <v>0.16117954937128998</v>
      </c>
      <c r="C26" s="37">
        <f t="shared" si="2"/>
        <v>0.25589581133403733</v>
      </c>
      <c r="D26" s="37">
        <f t="shared" si="3"/>
        <v>0.15385637990428411</v>
      </c>
      <c r="E26" s="37">
        <f t="shared" si="4"/>
        <v>0.15385637990428411</v>
      </c>
      <c r="G26" s="17">
        <f t="shared" si="5"/>
        <v>0.20853768035266365</v>
      </c>
      <c r="H26" s="17">
        <f t="shared" si="6"/>
        <v>0.15385637990428411</v>
      </c>
    </row>
    <row r="27" spans="1:8" ht="15.75" customHeight="1">
      <c r="A27" s="9" t="s">
        <v>11</v>
      </c>
      <c r="B27" s="15">
        <f t="shared" si="1"/>
        <v>7.4293454749189733E-2</v>
      </c>
      <c r="C27" s="15">
        <f t="shared" si="2"/>
        <v>0</v>
      </c>
      <c r="D27" s="15">
        <f t="shared" si="3"/>
        <v>6.4989711696298524E-2</v>
      </c>
      <c r="E27" s="15">
        <f t="shared" si="4"/>
        <v>6.4989711696298524E-2</v>
      </c>
      <c r="G27" s="17">
        <f t="shared" si="5"/>
        <v>3.7146727374594866E-2</v>
      </c>
      <c r="H27" s="17">
        <f t="shared" si="6"/>
        <v>6.4989711696298524E-2</v>
      </c>
    </row>
    <row r="28" spans="1:8" ht="15.75" customHeight="1">
      <c r="A28" s="36" t="s">
        <v>12</v>
      </c>
      <c r="B28" s="37">
        <f t="shared" si="1"/>
        <v>0.11834358134224095</v>
      </c>
      <c r="C28" s="37">
        <f t="shared" si="2"/>
        <v>0.12706793382611756</v>
      </c>
      <c r="D28" s="37">
        <f t="shared" si="3"/>
        <v>4.7782812752872633E-2</v>
      </c>
      <c r="E28" s="37">
        <f t="shared" si="4"/>
        <v>4.7782812752872633E-2</v>
      </c>
      <c r="G28" s="17">
        <f t="shared" si="5"/>
        <v>0.12270575758417926</v>
      </c>
      <c r="H28" s="17">
        <f t="shared" si="6"/>
        <v>4.7782812752872633E-2</v>
      </c>
    </row>
    <row r="29" spans="1:8" ht="15.75" customHeight="1">
      <c r="A29" s="9" t="s">
        <v>13</v>
      </c>
      <c r="B29" s="15">
        <f t="shared" si="1"/>
        <v>3.6207740260845514E-2</v>
      </c>
      <c r="C29" s="15">
        <f t="shared" si="2"/>
        <v>8.6589229144667365E-2</v>
      </c>
      <c r="D29" s="15">
        <f t="shared" si="3"/>
        <v>8.0462626869812495E-2</v>
      </c>
      <c r="E29" s="15">
        <f t="shared" si="4"/>
        <v>8.0462626869812495E-2</v>
      </c>
      <c r="G29" s="17">
        <f t="shared" si="5"/>
        <v>6.139848470275644E-2</v>
      </c>
      <c r="H29" s="17">
        <f t="shared" si="6"/>
        <v>8.0462626869812495E-2</v>
      </c>
    </row>
    <row r="30" spans="1:8" ht="15.75" customHeight="1">
      <c r="A30" s="38" t="s">
        <v>14</v>
      </c>
      <c r="B30" s="37">
        <f t="shared" si="1"/>
        <v>0.16831982298248974</v>
      </c>
      <c r="C30" s="37">
        <f t="shared" si="2"/>
        <v>0.12143611404435058</v>
      </c>
      <c r="D30" s="37">
        <f t="shared" si="3"/>
        <v>8.9433102906156803E-2</v>
      </c>
      <c r="E30" s="37">
        <f t="shared" si="4"/>
        <v>8.9433102906156803E-2</v>
      </c>
      <c r="F30" s="39"/>
      <c r="G30" s="40">
        <f t="shared" si="5"/>
        <v>0.14487796851342016</v>
      </c>
      <c r="H30" s="40">
        <f t="shared" si="6"/>
        <v>8.9433102906156803E-2</v>
      </c>
    </row>
    <row r="31" spans="1:8" ht="15.75" customHeight="1">
      <c r="A31" s="1" t="s">
        <v>15</v>
      </c>
      <c r="B31" s="41">
        <f>SUM(B21:B30)</f>
        <v>1</v>
      </c>
      <c r="C31" s="41">
        <f>SUM(C21:C30)</f>
        <v>1</v>
      </c>
      <c r="D31" s="41">
        <f>SUM(D21:D30)</f>
        <v>1</v>
      </c>
      <c r="E31" s="41">
        <f>SUM(E21:E30)</f>
        <v>1</v>
      </c>
      <c r="G31" s="41">
        <f>SUM(G21:G30)</f>
        <v>1</v>
      </c>
      <c r="H31" s="41">
        <f>SUM(H21:H30)</f>
        <v>1</v>
      </c>
    </row>
    <row r="32" spans="1:8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3">
    <mergeCell ref="H18:H19"/>
    <mergeCell ref="A16:B16"/>
    <mergeCell ref="A18:A20"/>
    <mergeCell ref="B18:C18"/>
    <mergeCell ref="D18:E18"/>
    <mergeCell ref="G18:G19"/>
    <mergeCell ref="A1:A3"/>
    <mergeCell ref="B1:E1"/>
    <mergeCell ref="F1:I1"/>
    <mergeCell ref="B2:C2"/>
    <mergeCell ref="D2:E2"/>
    <mergeCell ref="F2:G2"/>
    <mergeCell ref="H2:I2"/>
  </mergeCells>
  <pageMargins left="0.51041666666666696" right="0.510416666666666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zoomScale="120" zoomScaleNormal="120" workbookViewId="0">
      <selection activeCell="G12" sqref="G12"/>
    </sheetView>
  </sheetViews>
  <sheetFormatPr defaultRowHeight="12.75"/>
  <cols>
    <col min="1" max="1" width="22.5703125" customWidth="1"/>
    <col min="2" max="2" width="14.85546875" customWidth="1"/>
    <col min="3" max="3" width="17" customWidth="1"/>
    <col min="4" max="6" width="14.85546875" customWidth="1"/>
    <col min="7" max="8" width="14.140625" customWidth="1"/>
    <col min="9" max="9" width="9" customWidth="1"/>
    <col min="10" max="10" width="11.7109375" customWidth="1"/>
    <col min="11" max="11" width="13.140625" customWidth="1"/>
    <col min="12" max="26" width="9" customWidth="1"/>
    <col min="27" max="1025" width="14.5703125" customWidth="1"/>
  </cols>
  <sheetData>
    <row r="1" spans="1:11" ht="15.75" customHeight="1">
      <c r="A1" s="102" t="s">
        <v>0</v>
      </c>
      <c r="B1" s="103" t="s">
        <v>29</v>
      </c>
      <c r="C1" s="103"/>
      <c r="D1" s="108" t="s">
        <v>30</v>
      </c>
      <c r="E1" s="108"/>
      <c r="F1" s="113" t="s">
        <v>31</v>
      </c>
      <c r="G1" s="113" t="s">
        <v>32</v>
      </c>
    </row>
    <row r="2" spans="1:11" ht="15.75" customHeight="1">
      <c r="A2" s="102"/>
      <c r="B2" s="22">
        <v>2019</v>
      </c>
      <c r="C2" s="22">
        <v>2020</v>
      </c>
      <c r="D2" s="22">
        <v>2019</v>
      </c>
      <c r="E2" s="23">
        <v>2020</v>
      </c>
      <c r="F2" s="113"/>
      <c r="G2" s="113"/>
      <c r="J2" s="110" t="s">
        <v>33</v>
      </c>
      <c r="K2" s="110"/>
    </row>
    <row r="3" spans="1:11" ht="15.75" customHeight="1">
      <c r="A3" s="2" t="s">
        <v>5</v>
      </c>
      <c r="B3" s="43">
        <v>78144.789999999994</v>
      </c>
      <c r="C3" s="43">
        <v>26410.82</v>
      </c>
      <c r="D3" s="43">
        <v>35636.15</v>
      </c>
      <c r="E3" s="43">
        <v>13434.03</v>
      </c>
      <c r="F3" s="44">
        <f t="shared" ref="F3:F12" si="0">B3+D3</f>
        <v>113780.94</v>
      </c>
      <c r="G3" s="44">
        <f t="shared" ref="G3:G12" si="1">C3+E3</f>
        <v>39844.85</v>
      </c>
      <c r="I3" s="111" t="s">
        <v>34</v>
      </c>
      <c r="J3" s="45">
        <v>2019</v>
      </c>
      <c r="K3" s="46">
        <v>2020</v>
      </c>
    </row>
    <row r="4" spans="1:11" ht="15.75" customHeight="1">
      <c r="A4" s="26" t="s">
        <v>6</v>
      </c>
      <c r="B4" s="43">
        <v>50863.68</v>
      </c>
      <c r="C4" s="47">
        <v>6699.91</v>
      </c>
      <c r="D4" s="43">
        <v>15144.66</v>
      </c>
      <c r="E4" s="48">
        <v>2758</v>
      </c>
      <c r="F4" s="48">
        <f t="shared" si="0"/>
        <v>66008.34</v>
      </c>
      <c r="G4" s="48">
        <f t="shared" si="1"/>
        <v>9457.91</v>
      </c>
      <c r="I4" s="111"/>
      <c r="J4" s="49">
        <v>135387.67000000001</v>
      </c>
      <c r="K4" s="43">
        <v>50461.32</v>
      </c>
    </row>
    <row r="5" spans="1:11" ht="15.75" customHeight="1">
      <c r="A5" s="9" t="s">
        <v>7</v>
      </c>
      <c r="B5" s="43">
        <v>41310.65</v>
      </c>
      <c r="C5" s="43">
        <v>2950.6</v>
      </c>
      <c r="D5" s="43">
        <v>24870.959999999999</v>
      </c>
      <c r="E5" s="43">
        <v>1108</v>
      </c>
      <c r="F5" s="44">
        <f t="shared" si="0"/>
        <v>66181.61</v>
      </c>
      <c r="G5" s="44">
        <f t="shared" si="1"/>
        <v>4058.6</v>
      </c>
      <c r="I5" s="111"/>
    </row>
    <row r="6" spans="1:11" ht="15.75" customHeight="1">
      <c r="A6" s="26" t="s">
        <v>8</v>
      </c>
      <c r="B6" s="43">
        <v>40095.800000000003</v>
      </c>
      <c r="C6" s="43">
        <v>17954.400000000001</v>
      </c>
      <c r="D6" s="43">
        <v>24379.51</v>
      </c>
      <c r="E6" s="43">
        <v>34649.68</v>
      </c>
      <c r="F6" s="48">
        <f t="shared" si="0"/>
        <v>64475.31</v>
      </c>
      <c r="G6" s="48">
        <f t="shared" si="1"/>
        <v>52604.08</v>
      </c>
      <c r="I6" s="111"/>
      <c r="J6" s="112" t="s">
        <v>30</v>
      </c>
      <c r="K6" s="112"/>
    </row>
    <row r="7" spans="1:11" ht="15.75" customHeight="1">
      <c r="A7" s="9" t="s">
        <v>9</v>
      </c>
      <c r="B7" s="43">
        <v>59070.76</v>
      </c>
      <c r="C7" s="43">
        <v>14168.23</v>
      </c>
      <c r="D7" s="43">
        <v>8214.16</v>
      </c>
      <c r="E7" s="43">
        <v>23498.94</v>
      </c>
      <c r="F7" s="44">
        <f t="shared" si="0"/>
        <v>67284.92</v>
      </c>
      <c r="G7" s="44">
        <f t="shared" si="1"/>
        <v>37667.17</v>
      </c>
      <c r="I7" s="111"/>
      <c r="J7" s="45">
        <v>2019</v>
      </c>
      <c r="K7" s="46">
        <v>2020</v>
      </c>
    </row>
    <row r="8" spans="1:11" ht="15.75" customHeight="1">
      <c r="A8" s="26" t="s">
        <v>10</v>
      </c>
      <c r="B8" s="43">
        <v>62859.61</v>
      </c>
      <c r="C8" s="43">
        <v>9672.57</v>
      </c>
      <c r="D8" s="43">
        <v>13656.67</v>
      </c>
      <c r="E8" s="48">
        <v>12769.64</v>
      </c>
      <c r="F8" s="48">
        <f t="shared" si="0"/>
        <v>76516.28</v>
      </c>
      <c r="G8" s="48">
        <f t="shared" si="1"/>
        <v>22442.21</v>
      </c>
      <c r="I8" s="111"/>
      <c r="J8" s="49">
        <v>53033.23</v>
      </c>
      <c r="K8" s="43">
        <v>24854.98</v>
      </c>
    </row>
    <row r="9" spans="1:11" ht="15.75" customHeight="1">
      <c r="A9" s="9" t="s">
        <v>11</v>
      </c>
      <c r="B9" s="43">
        <v>21941.200000000001</v>
      </c>
      <c r="C9" s="50">
        <v>3040.3</v>
      </c>
      <c r="D9" s="43">
        <v>1690</v>
      </c>
      <c r="E9" s="43">
        <v>753.53</v>
      </c>
      <c r="F9" s="44">
        <f t="shared" si="0"/>
        <v>23631.200000000001</v>
      </c>
      <c r="G9" s="44">
        <f t="shared" si="1"/>
        <v>3793.83</v>
      </c>
    </row>
    <row r="10" spans="1:11" ht="15.75" customHeight="1">
      <c r="A10" s="26" t="s">
        <v>12</v>
      </c>
      <c r="B10" s="43">
        <v>36311.980000000003</v>
      </c>
      <c r="C10" s="43">
        <v>9884.48</v>
      </c>
      <c r="D10" s="43">
        <v>22773.01</v>
      </c>
      <c r="E10" s="43">
        <v>9648.76</v>
      </c>
      <c r="F10" s="48">
        <f t="shared" si="0"/>
        <v>59084.990000000005</v>
      </c>
      <c r="G10" s="48">
        <f t="shared" si="1"/>
        <v>19533.239999999998</v>
      </c>
      <c r="H10" s="51"/>
    </row>
    <row r="11" spans="1:11" ht="15.75" customHeight="1">
      <c r="A11" s="9" t="s">
        <v>13</v>
      </c>
      <c r="B11" s="43">
        <v>33068.79</v>
      </c>
      <c r="C11" s="43">
        <v>8344.2199999999993</v>
      </c>
      <c r="D11" s="43">
        <v>15645.5</v>
      </c>
      <c r="E11" s="50"/>
      <c r="F11" s="44">
        <f t="shared" si="0"/>
        <v>48714.29</v>
      </c>
      <c r="G11" s="44">
        <f t="shared" si="1"/>
        <v>8344.2199999999993</v>
      </c>
    </row>
    <row r="12" spans="1:11" ht="15.75" customHeight="1">
      <c r="A12" s="29" t="s">
        <v>14</v>
      </c>
      <c r="B12" s="43">
        <v>62030.34</v>
      </c>
      <c r="C12" s="43">
        <v>21943.5</v>
      </c>
      <c r="D12" s="43">
        <v>17141.849999999999</v>
      </c>
      <c r="E12" s="43">
        <v>58726.559999999998</v>
      </c>
      <c r="F12" s="52">
        <f t="shared" si="0"/>
        <v>79172.19</v>
      </c>
      <c r="G12" s="52">
        <f t="shared" si="1"/>
        <v>80670.06</v>
      </c>
    </row>
    <row r="13" spans="1:11" ht="15.75" customHeight="1">
      <c r="A13" s="1" t="s">
        <v>15</v>
      </c>
      <c r="B13" s="53">
        <f t="shared" ref="B13:G13" si="2">SUM(B3:B12)</f>
        <v>485697.6</v>
      </c>
      <c r="C13" s="53">
        <f t="shared" si="2"/>
        <v>121069.03</v>
      </c>
      <c r="D13" s="53">
        <f t="shared" si="2"/>
        <v>179152.47</v>
      </c>
      <c r="E13" s="53">
        <f t="shared" si="2"/>
        <v>157347.13999999998</v>
      </c>
      <c r="F13" s="53">
        <f t="shared" si="2"/>
        <v>664850.07000000007</v>
      </c>
      <c r="G13" s="53">
        <f t="shared" si="2"/>
        <v>278416.16999999993</v>
      </c>
    </row>
    <row r="14" spans="1:11" ht="12.75" customHeight="1"/>
    <row r="15" spans="1:11" ht="15.75" customHeight="1">
      <c r="A15" s="101" t="s">
        <v>35</v>
      </c>
      <c r="B15" s="101"/>
      <c r="C15" s="51"/>
      <c r="D15" s="51"/>
    </row>
    <row r="16" spans="1:11" ht="12.75" customHeight="1"/>
    <row r="17" spans="1:8" ht="15.75" customHeight="1">
      <c r="A17" s="102" t="s">
        <v>0</v>
      </c>
      <c r="B17" s="103" t="s">
        <v>29</v>
      </c>
      <c r="C17" s="103"/>
      <c r="D17" s="104" t="s">
        <v>30</v>
      </c>
      <c r="E17" s="104"/>
      <c r="G17" s="54" t="s">
        <v>29</v>
      </c>
      <c r="H17" s="55" t="s">
        <v>30</v>
      </c>
    </row>
    <row r="18" spans="1:8" ht="15.75" customHeight="1">
      <c r="A18" s="102"/>
      <c r="B18" s="22">
        <v>2019</v>
      </c>
      <c r="C18" s="22">
        <v>2020</v>
      </c>
      <c r="D18" s="22">
        <v>2019</v>
      </c>
      <c r="E18" s="23">
        <v>2020</v>
      </c>
      <c r="G18" s="56" t="s">
        <v>28</v>
      </c>
      <c r="H18" s="42" t="s">
        <v>28</v>
      </c>
    </row>
    <row r="19" spans="1:8" ht="15.75" customHeight="1">
      <c r="A19" s="2" t="s">
        <v>5</v>
      </c>
      <c r="B19" s="57">
        <f t="shared" ref="B19:B28" si="3">B3/$B$13</f>
        <v>0.16089185946152504</v>
      </c>
      <c r="C19" s="57">
        <f t="shared" ref="C19:C28" si="4">C3/$C$13</f>
        <v>0.21814678782839839</v>
      </c>
      <c r="D19" s="57">
        <f t="shared" ref="D19:D28" si="5">D3/$D$13</f>
        <v>0.19891520334606608</v>
      </c>
      <c r="E19" s="57">
        <f t="shared" ref="E19:E28" si="6">E3/$E$13</f>
        <v>8.5378291591445526E-2</v>
      </c>
      <c r="G19" s="57">
        <f t="shared" ref="G19:G28" si="7">(B19+C19)/2</f>
        <v>0.18951932364496171</v>
      </c>
      <c r="H19" s="57">
        <f t="shared" ref="H19:H28" si="8">(D19+E19)/2</f>
        <v>0.1421467474687558</v>
      </c>
    </row>
    <row r="20" spans="1:8" ht="15.75" customHeight="1">
      <c r="A20" s="26" t="s">
        <v>6</v>
      </c>
      <c r="B20" s="58">
        <f t="shared" si="3"/>
        <v>0.10472293871742418</v>
      </c>
      <c r="C20" s="58">
        <f t="shared" si="4"/>
        <v>5.5339586019645157E-2</v>
      </c>
      <c r="D20" s="58">
        <f t="shared" si="5"/>
        <v>8.4535033203840287E-2</v>
      </c>
      <c r="E20" s="58">
        <f t="shared" si="6"/>
        <v>1.7528122849897368E-2</v>
      </c>
      <c r="G20" s="59">
        <f t="shared" si="7"/>
        <v>8.0031262368534667E-2</v>
      </c>
      <c r="H20" s="59">
        <f t="shared" si="8"/>
        <v>5.1031578026868828E-2</v>
      </c>
    </row>
    <row r="21" spans="1:8" ht="15.75" customHeight="1">
      <c r="A21" s="9" t="s">
        <v>7</v>
      </c>
      <c r="B21" s="59">
        <f t="shared" si="3"/>
        <v>8.5054260099288126E-2</v>
      </c>
      <c r="C21" s="59">
        <f t="shared" si="4"/>
        <v>2.4371220286476234E-2</v>
      </c>
      <c r="D21" s="59">
        <f t="shared" si="5"/>
        <v>0.13882566062304361</v>
      </c>
      <c r="E21" s="59">
        <f t="shared" si="6"/>
        <v>7.0417549375222203E-3</v>
      </c>
      <c r="G21" s="59">
        <f t="shared" si="7"/>
        <v>5.4712740192882178E-2</v>
      </c>
      <c r="H21" s="59">
        <f t="shared" si="8"/>
        <v>7.2933707780282908E-2</v>
      </c>
    </row>
    <row r="22" spans="1:8" ht="15.75" customHeight="1">
      <c r="A22" s="26" t="s">
        <v>8</v>
      </c>
      <c r="B22" s="58">
        <f t="shared" si="3"/>
        <v>8.2553012409367479E-2</v>
      </c>
      <c r="C22" s="58">
        <f t="shared" si="4"/>
        <v>0.14829886718345725</v>
      </c>
      <c r="D22" s="58">
        <f t="shared" si="5"/>
        <v>0.13608246651581191</v>
      </c>
      <c r="E22" s="58">
        <f t="shared" si="6"/>
        <v>0.22021169244004057</v>
      </c>
      <c r="G22" s="59">
        <f t="shared" si="7"/>
        <v>0.11542593979641236</v>
      </c>
      <c r="H22" s="59">
        <f t="shared" si="8"/>
        <v>0.17814707947792624</v>
      </c>
    </row>
    <row r="23" spans="1:8" ht="15.75" customHeight="1">
      <c r="A23" s="9" t="s">
        <v>9</v>
      </c>
      <c r="B23" s="59">
        <f t="shared" si="3"/>
        <v>0.12162044860835221</v>
      </c>
      <c r="C23" s="59">
        <f t="shared" si="4"/>
        <v>0.11702604704109713</v>
      </c>
      <c r="D23" s="59">
        <f t="shared" si="5"/>
        <v>4.5850107453165451E-2</v>
      </c>
      <c r="E23" s="59">
        <f t="shared" si="6"/>
        <v>0.14934456387322961</v>
      </c>
      <c r="G23" s="59">
        <f t="shared" si="7"/>
        <v>0.11932324782472467</v>
      </c>
      <c r="H23" s="59">
        <f t="shared" si="8"/>
        <v>9.7597335663197532E-2</v>
      </c>
    </row>
    <row r="24" spans="1:8" ht="15.75" customHeight="1">
      <c r="A24" s="26" t="s">
        <v>10</v>
      </c>
      <c r="B24" s="58">
        <f t="shared" si="3"/>
        <v>0.12942129011961354</v>
      </c>
      <c r="C24" s="58">
        <f t="shared" si="4"/>
        <v>7.9893016405599343E-2</v>
      </c>
      <c r="D24" s="58">
        <f t="shared" si="5"/>
        <v>7.6229314616761912E-2</v>
      </c>
      <c r="E24" s="58">
        <f t="shared" si="6"/>
        <v>8.1155844332474053E-2</v>
      </c>
      <c r="G24" s="59">
        <f t="shared" si="7"/>
        <v>0.10465715326260644</v>
      </c>
      <c r="H24" s="59">
        <f t="shared" si="8"/>
        <v>7.8692579474617982E-2</v>
      </c>
    </row>
    <row r="25" spans="1:8" ht="15.75" customHeight="1">
      <c r="A25" s="9" t="s">
        <v>11</v>
      </c>
      <c r="B25" s="59">
        <f t="shared" si="3"/>
        <v>4.5174610704273609E-2</v>
      </c>
      <c r="C25" s="59">
        <f t="shared" si="4"/>
        <v>2.511211992034627E-2</v>
      </c>
      <c r="D25" s="59">
        <f t="shared" si="5"/>
        <v>9.4333056083457847E-3</v>
      </c>
      <c r="E25" s="59">
        <f t="shared" si="6"/>
        <v>4.7889653412194208E-3</v>
      </c>
      <c r="G25" s="59">
        <f t="shared" si="7"/>
        <v>3.5143365312309938E-2</v>
      </c>
      <c r="H25" s="59">
        <f t="shared" si="8"/>
        <v>7.1111354747826032E-3</v>
      </c>
    </row>
    <row r="26" spans="1:8" ht="15.75" customHeight="1">
      <c r="A26" s="26" t="s">
        <v>12</v>
      </c>
      <c r="B26" s="58">
        <f t="shared" si="3"/>
        <v>7.4762527136226331E-2</v>
      </c>
      <c r="C26" s="58">
        <f t="shared" si="4"/>
        <v>8.1643340167175699E-2</v>
      </c>
      <c r="D26" s="58">
        <f t="shared" si="5"/>
        <v>0.12711524435024535</v>
      </c>
      <c r="E26" s="58">
        <f t="shared" si="6"/>
        <v>6.1321483186793237E-2</v>
      </c>
      <c r="G26" s="59">
        <f t="shared" si="7"/>
        <v>7.8202933651701015E-2</v>
      </c>
      <c r="H26" s="59">
        <f t="shared" si="8"/>
        <v>9.4218363768519289E-2</v>
      </c>
    </row>
    <row r="27" spans="1:8" ht="15.75" customHeight="1">
      <c r="A27" s="9" t="s">
        <v>13</v>
      </c>
      <c r="B27" s="59">
        <f t="shared" si="3"/>
        <v>6.8085141866049997E-2</v>
      </c>
      <c r="C27" s="59">
        <f t="shared" si="4"/>
        <v>6.8921176621304384E-2</v>
      </c>
      <c r="D27" s="59">
        <f t="shared" si="5"/>
        <v>8.7330640766493481E-2</v>
      </c>
      <c r="E27" s="59">
        <f t="shared" si="6"/>
        <v>0</v>
      </c>
      <c r="G27" s="59">
        <f t="shared" si="7"/>
        <v>6.8503159243677197E-2</v>
      </c>
      <c r="H27" s="59">
        <f t="shared" si="8"/>
        <v>4.366532038324674E-2</v>
      </c>
    </row>
    <row r="28" spans="1:8" ht="15.75" customHeight="1">
      <c r="A28" s="29" t="s">
        <v>14</v>
      </c>
      <c r="B28" s="60">
        <f t="shared" si="3"/>
        <v>0.12771391087787956</v>
      </c>
      <c r="C28" s="60">
        <f t="shared" si="4"/>
        <v>0.18124783852650014</v>
      </c>
      <c r="D28" s="60">
        <f t="shared" si="5"/>
        <v>9.5683023516226137E-2</v>
      </c>
      <c r="E28" s="60">
        <f t="shared" si="6"/>
        <v>0.3732292814473781</v>
      </c>
      <c r="G28" s="61">
        <f t="shared" si="7"/>
        <v>0.15448087470218985</v>
      </c>
      <c r="H28" s="61">
        <f t="shared" si="8"/>
        <v>0.23445615248180213</v>
      </c>
    </row>
    <row r="29" spans="1:8" ht="15.75" customHeight="1">
      <c r="A29" s="1" t="s">
        <v>15</v>
      </c>
      <c r="B29" s="62">
        <f>SUM(B19:B28)</f>
        <v>1.0000000000000002</v>
      </c>
      <c r="C29" s="62">
        <f>SUM(C19:C28)</f>
        <v>0.99999999999999989</v>
      </c>
      <c r="D29" s="62">
        <f>SUM(D19:D28)</f>
        <v>0.99999999999999989</v>
      </c>
      <c r="E29" s="62">
        <f>SUM(E19:E28)</f>
        <v>1</v>
      </c>
      <c r="G29" s="63">
        <f>SUM(G19:G28)</f>
        <v>1</v>
      </c>
      <c r="H29" s="63">
        <f>SUM(H19:H28)</f>
        <v>1</v>
      </c>
    </row>
    <row r="30" spans="1:8" ht="12.75" customHeight="1"/>
    <row r="31" spans="1:8" ht="12.75" customHeight="1"/>
    <row r="32" spans="1:8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J2:K2"/>
    <mergeCell ref="I3:I8"/>
    <mergeCell ref="J6:K6"/>
    <mergeCell ref="A15:B15"/>
    <mergeCell ref="A17:A18"/>
    <mergeCell ref="B17:C17"/>
    <mergeCell ref="D17:E17"/>
    <mergeCell ref="A1:A2"/>
    <mergeCell ref="B1:C1"/>
    <mergeCell ref="D1:E1"/>
    <mergeCell ref="F1:F2"/>
    <mergeCell ref="G1:G2"/>
  </mergeCells>
  <pageMargins left="0.51041666666666696" right="0.510416666666666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zoomScale="120" zoomScaleNormal="120" workbookViewId="0"/>
  </sheetViews>
  <sheetFormatPr defaultRowHeight="12.75"/>
  <cols>
    <col min="1" max="1" width="23.5703125" customWidth="1"/>
    <col min="2" max="2" width="9.140625" customWidth="1"/>
    <col min="3" max="3" width="8.140625" customWidth="1"/>
    <col min="4" max="4" width="3.140625" customWidth="1"/>
    <col min="5" max="5" width="4.5703125" customWidth="1"/>
    <col min="6" max="6" width="22" customWidth="1"/>
    <col min="7" max="7" width="8.5703125" customWidth="1"/>
    <col min="8" max="8" width="5.85546875" customWidth="1"/>
    <col min="9" max="9" width="11.140625" customWidth="1"/>
    <col min="10" max="10" width="12.5703125" customWidth="1"/>
    <col min="11" max="11" width="6.42578125" customWidth="1"/>
    <col min="12" max="12" width="9.5703125" customWidth="1"/>
    <col min="13" max="13" width="12.85546875" customWidth="1"/>
    <col min="14" max="14" width="10" customWidth="1"/>
    <col min="15" max="15" width="11.5703125" customWidth="1"/>
    <col min="16" max="16" width="11.42578125"/>
    <col min="17" max="17" width="12.5703125" customWidth="1"/>
    <col min="18" max="19" width="8.5703125" customWidth="1"/>
    <col min="20" max="26" width="9" customWidth="1"/>
    <col min="27" max="1025" width="14.5703125" customWidth="1"/>
  </cols>
  <sheetData>
    <row r="1" spans="1:19" ht="15.75" customHeight="1">
      <c r="A1" s="114" t="s">
        <v>0</v>
      </c>
      <c r="B1" s="105" t="s">
        <v>6</v>
      </c>
      <c r="C1" s="105"/>
      <c r="D1" s="65"/>
      <c r="E1" s="65"/>
    </row>
    <row r="2" spans="1:19" ht="15.75" customHeight="1">
      <c r="A2" s="114"/>
      <c r="B2" s="20" t="s">
        <v>36</v>
      </c>
      <c r="C2" s="20" t="s">
        <v>37</v>
      </c>
      <c r="D2" s="65"/>
      <c r="E2" s="65"/>
      <c r="F2" s="20" t="s">
        <v>38</v>
      </c>
      <c r="G2" s="20" t="s">
        <v>5</v>
      </c>
      <c r="H2" s="20" t="s">
        <v>6</v>
      </c>
      <c r="I2" s="20" t="s">
        <v>39</v>
      </c>
      <c r="J2" s="20" t="s">
        <v>8</v>
      </c>
      <c r="K2" s="20" t="s">
        <v>9</v>
      </c>
      <c r="L2" s="20" t="s">
        <v>10</v>
      </c>
      <c r="M2" s="20" t="s">
        <v>40</v>
      </c>
      <c r="N2" s="20" t="s">
        <v>12</v>
      </c>
      <c r="O2" s="20" t="s">
        <v>13</v>
      </c>
      <c r="P2" s="20" t="s">
        <v>14</v>
      </c>
      <c r="Q2" s="20" t="s">
        <v>41</v>
      </c>
      <c r="R2" s="20" t="s">
        <v>15</v>
      </c>
      <c r="S2" s="20" t="s">
        <v>37</v>
      </c>
    </row>
    <row r="3" spans="1:19" ht="15.75" customHeight="1">
      <c r="A3" s="9" t="s">
        <v>5</v>
      </c>
      <c r="B3" s="4">
        <v>290</v>
      </c>
      <c r="C3" s="66">
        <f t="shared" ref="C3:C12" si="0">B3/$B$13</f>
        <v>0.11323701679031628</v>
      </c>
      <c r="D3" s="67"/>
      <c r="E3" s="67"/>
      <c r="F3" s="9" t="s">
        <v>5</v>
      </c>
      <c r="G3" s="4">
        <v>0</v>
      </c>
      <c r="H3" s="4">
        <v>290</v>
      </c>
      <c r="I3" s="4">
        <v>263</v>
      </c>
      <c r="J3" s="4">
        <v>219</v>
      </c>
      <c r="K3" s="4">
        <v>243</v>
      </c>
      <c r="L3" s="4">
        <v>564</v>
      </c>
      <c r="M3" s="4">
        <v>174</v>
      </c>
      <c r="N3" s="4">
        <v>349</v>
      </c>
      <c r="O3" s="4">
        <v>162</v>
      </c>
      <c r="P3" s="4">
        <v>153</v>
      </c>
      <c r="Q3" s="4">
        <v>493</v>
      </c>
      <c r="R3" s="4">
        <f t="shared" ref="R3:R12" si="1">SUM(G3:Q3)</f>
        <v>2910</v>
      </c>
      <c r="S3" s="68">
        <f t="shared" ref="S3:S12" si="2">R3/$R$13</f>
        <v>8.7102277829327432E-2</v>
      </c>
    </row>
    <row r="4" spans="1:19" ht="15.75" customHeight="1">
      <c r="A4" s="26" t="s">
        <v>6</v>
      </c>
      <c r="B4" s="27">
        <v>0</v>
      </c>
      <c r="C4" s="66">
        <f t="shared" si="0"/>
        <v>0</v>
      </c>
      <c r="D4" s="67"/>
      <c r="E4" s="67"/>
      <c r="F4" s="69" t="s">
        <v>6</v>
      </c>
      <c r="G4" s="27">
        <v>290</v>
      </c>
      <c r="H4" s="27">
        <v>0</v>
      </c>
      <c r="I4" s="27">
        <v>138</v>
      </c>
      <c r="J4" s="27">
        <v>72</v>
      </c>
      <c r="K4" s="27">
        <v>471</v>
      </c>
      <c r="L4" s="27">
        <v>302</v>
      </c>
      <c r="M4" s="27">
        <v>162</v>
      </c>
      <c r="N4" s="27">
        <v>489</v>
      </c>
      <c r="O4" s="27">
        <v>256</v>
      </c>
      <c r="P4" s="27">
        <v>381</v>
      </c>
      <c r="Q4" s="27">
        <v>377</v>
      </c>
      <c r="R4" s="27">
        <f t="shared" si="1"/>
        <v>2938</v>
      </c>
      <c r="S4" s="68">
        <f t="shared" si="2"/>
        <v>8.7940375347960134E-2</v>
      </c>
    </row>
    <row r="5" spans="1:19" ht="15.75" customHeight="1">
      <c r="A5" s="9" t="s">
        <v>7</v>
      </c>
      <c r="B5" s="4">
        <v>138</v>
      </c>
      <c r="C5" s="66">
        <f t="shared" si="0"/>
        <v>5.3885201093322919E-2</v>
      </c>
      <c r="D5" s="67"/>
      <c r="E5" s="67"/>
      <c r="F5" s="9" t="s">
        <v>7</v>
      </c>
      <c r="G5" s="4">
        <v>263</v>
      </c>
      <c r="H5" s="4">
        <v>138</v>
      </c>
      <c r="I5" s="4">
        <v>0</v>
      </c>
      <c r="J5" s="4">
        <v>204</v>
      </c>
      <c r="K5" s="4">
        <v>475</v>
      </c>
      <c r="L5" s="4">
        <v>321</v>
      </c>
      <c r="M5" s="4">
        <v>294</v>
      </c>
      <c r="N5" s="4">
        <v>396</v>
      </c>
      <c r="O5" s="4">
        <v>103</v>
      </c>
      <c r="P5" s="4">
        <v>412</v>
      </c>
      <c r="Q5" s="4">
        <v>260</v>
      </c>
      <c r="R5" s="4">
        <f t="shared" si="1"/>
        <v>2866</v>
      </c>
      <c r="S5" s="68">
        <f t="shared" si="2"/>
        <v>8.57852674429046E-2</v>
      </c>
    </row>
    <row r="6" spans="1:19" ht="15.75" customHeight="1">
      <c r="A6" s="26" t="s">
        <v>8</v>
      </c>
      <c r="B6" s="27">
        <v>72</v>
      </c>
      <c r="C6" s="66">
        <f t="shared" si="0"/>
        <v>2.8114017961733698E-2</v>
      </c>
      <c r="D6" s="67"/>
      <c r="E6" s="67"/>
      <c r="F6" s="69" t="s">
        <v>8</v>
      </c>
      <c r="G6" s="27">
        <v>219</v>
      </c>
      <c r="H6" s="27">
        <v>72</v>
      </c>
      <c r="I6" s="27">
        <v>204</v>
      </c>
      <c r="J6" s="27">
        <v>0</v>
      </c>
      <c r="K6" s="27">
        <v>399</v>
      </c>
      <c r="L6" s="27">
        <v>370</v>
      </c>
      <c r="M6" s="27">
        <v>90</v>
      </c>
      <c r="N6" s="27">
        <v>411</v>
      </c>
      <c r="O6" s="27">
        <v>185</v>
      </c>
      <c r="P6" s="27">
        <v>309</v>
      </c>
      <c r="Q6" s="27">
        <v>446</v>
      </c>
      <c r="R6" s="27">
        <f t="shared" si="1"/>
        <v>2705</v>
      </c>
      <c r="S6" s="68">
        <f t="shared" si="2"/>
        <v>8.0966206710766556E-2</v>
      </c>
    </row>
    <row r="7" spans="1:19" ht="15.75" customHeight="1">
      <c r="A7" s="9" t="s">
        <v>9</v>
      </c>
      <c r="B7" s="4">
        <v>471</v>
      </c>
      <c r="C7" s="66">
        <f t="shared" si="0"/>
        <v>0.18391253416634126</v>
      </c>
      <c r="D7" s="67"/>
      <c r="E7" s="67"/>
      <c r="F7" s="9" t="s">
        <v>9</v>
      </c>
      <c r="G7" s="4">
        <v>243</v>
      </c>
      <c r="H7" s="4">
        <v>471</v>
      </c>
      <c r="I7" s="4">
        <v>475</v>
      </c>
      <c r="J7" s="4">
        <v>399</v>
      </c>
      <c r="K7" s="4">
        <v>0</v>
      </c>
      <c r="L7" s="4">
        <v>767</v>
      </c>
      <c r="M7" s="4">
        <v>315</v>
      </c>
      <c r="N7" s="4">
        <v>95</v>
      </c>
      <c r="O7" s="4">
        <v>404</v>
      </c>
      <c r="P7" s="4">
        <v>109</v>
      </c>
      <c r="Q7" s="4">
        <v>750</v>
      </c>
      <c r="R7" s="4">
        <f t="shared" si="1"/>
        <v>4028</v>
      </c>
      <c r="S7" s="68">
        <f t="shared" si="2"/>
        <v>0.12056631446616181</v>
      </c>
    </row>
    <row r="8" spans="1:19" ht="15.75" customHeight="1">
      <c r="A8" s="26" t="s">
        <v>10</v>
      </c>
      <c r="B8" s="27">
        <v>302</v>
      </c>
      <c r="C8" s="66">
        <f t="shared" si="0"/>
        <v>0.11792268645060523</v>
      </c>
      <c r="D8" s="67"/>
      <c r="E8" s="67"/>
      <c r="F8" s="69" t="s">
        <v>10</v>
      </c>
      <c r="G8" s="27">
        <v>564</v>
      </c>
      <c r="H8" s="27">
        <v>302</v>
      </c>
      <c r="I8" s="27">
        <v>321</v>
      </c>
      <c r="J8" s="27">
        <v>370</v>
      </c>
      <c r="K8" s="27">
        <v>767</v>
      </c>
      <c r="L8" s="27">
        <v>0</v>
      </c>
      <c r="M8" s="27">
        <v>463</v>
      </c>
      <c r="N8" s="27">
        <v>718</v>
      </c>
      <c r="O8" s="27">
        <v>424</v>
      </c>
      <c r="P8" s="27">
        <v>694</v>
      </c>
      <c r="Q8" s="27">
        <v>388</v>
      </c>
      <c r="R8" s="27">
        <f t="shared" si="1"/>
        <v>5011</v>
      </c>
      <c r="S8" s="68">
        <f t="shared" si="2"/>
        <v>0.1499895237810171</v>
      </c>
    </row>
    <row r="9" spans="1:19" ht="15.75" customHeight="1">
      <c r="A9" s="9" t="s">
        <v>11</v>
      </c>
      <c r="B9" s="4">
        <v>162</v>
      </c>
      <c r="C9" s="66">
        <f t="shared" si="0"/>
        <v>6.3256540413900816E-2</v>
      </c>
      <c r="D9" s="67"/>
      <c r="E9" s="67"/>
      <c r="F9" s="9" t="s">
        <v>11</v>
      </c>
      <c r="G9" s="4">
        <v>174</v>
      </c>
      <c r="H9" s="4">
        <v>162</v>
      </c>
      <c r="I9" s="4">
        <v>294</v>
      </c>
      <c r="J9" s="4">
        <v>90</v>
      </c>
      <c r="K9" s="4">
        <v>315</v>
      </c>
      <c r="L9" s="4">
        <v>463</v>
      </c>
      <c r="M9" s="4">
        <v>0</v>
      </c>
      <c r="N9" s="4">
        <v>398</v>
      </c>
      <c r="O9" s="4">
        <v>166</v>
      </c>
      <c r="P9" s="4">
        <v>224</v>
      </c>
      <c r="Q9" s="4">
        <v>493</v>
      </c>
      <c r="R9" s="4">
        <f t="shared" si="1"/>
        <v>2779</v>
      </c>
      <c r="S9" s="68">
        <f t="shared" si="2"/>
        <v>8.3181178724295854E-2</v>
      </c>
    </row>
    <row r="10" spans="1:19" ht="15.75" customHeight="1">
      <c r="A10" s="26" t="s">
        <v>12</v>
      </c>
      <c r="B10" s="27">
        <v>489</v>
      </c>
      <c r="C10" s="66">
        <f t="shared" si="0"/>
        <v>0.1909410386567747</v>
      </c>
      <c r="D10" s="67"/>
      <c r="E10" s="67"/>
      <c r="F10" s="69" t="s">
        <v>12</v>
      </c>
      <c r="G10" s="27">
        <v>349</v>
      </c>
      <c r="H10" s="27">
        <v>489</v>
      </c>
      <c r="I10" s="27">
        <v>396</v>
      </c>
      <c r="J10" s="27">
        <v>411</v>
      </c>
      <c r="K10" s="27">
        <v>95</v>
      </c>
      <c r="L10" s="27">
        <v>718</v>
      </c>
      <c r="M10" s="27">
        <v>398</v>
      </c>
      <c r="N10" s="27">
        <v>0</v>
      </c>
      <c r="O10" s="27">
        <v>345</v>
      </c>
      <c r="P10" s="27">
        <v>193</v>
      </c>
      <c r="Q10" s="27">
        <v>676</v>
      </c>
      <c r="R10" s="27">
        <f t="shared" si="1"/>
        <v>4070</v>
      </c>
      <c r="S10" s="68">
        <f t="shared" si="2"/>
        <v>0.12182346074411086</v>
      </c>
    </row>
    <row r="11" spans="1:19" ht="15.75" customHeight="1">
      <c r="A11" s="9" t="s">
        <v>13</v>
      </c>
      <c r="B11" s="4">
        <v>256</v>
      </c>
      <c r="C11" s="66">
        <f t="shared" si="0"/>
        <v>9.9960952752830928E-2</v>
      </c>
      <c r="D11" s="67"/>
      <c r="E11" s="67"/>
      <c r="F11" s="9" t="s">
        <v>13</v>
      </c>
      <c r="G11" s="4">
        <v>162</v>
      </c>
      <c r="H11" s="4">
        <v>256</v>
      </c>
      <c r="I11" s="4">
        <v>103</v>
      </c>
      <c r="J11" s="4">
        <v>185</v>
      </c>
      <c r="K11" s="4">
        <v>404</v>
      </c>
      <c r="L11" s="4">
        <v>424</v>
      </c>
      <c r="M11" s="4">
        <v>166</v>
      </c>
      <c r="N11" s="4">
        <v>345</v>
      </c>
      <c r="O11" s="4">
        <v>0</v>
      </c>
      <c r="P11" s="4">
        <v>311</v>
      </c>
      <c r="Q11" s="4">
        <v>328</v>
      </c>
      <c r="R11" s="4">
        <f t="shared" si="1"/>
        <v>2684</v>
      </c>
      <c r="S11" s="68">
        <f t="shared" si="2"/>
        <v>8.0337633571792036E-2</v>
      </c>
    </row>
    <row r="12" spans="1:19" ht="15.75" customHeight="1">
      <c r="A12" s="26" t="s">
        <v>14</v>
      </c>
      <c r="B12" s="27">
        <v>381</v>
      </c>
      <c r="C12" s="66">
        <f t="shared" si="0"/>
        <v>0.14877001171417414</v>
      </c>
      <c r="D12" s="67"/>
      <c r="E12" s="67"/>
      <c r="F12" s="69" t="s">
        <v>14</v>
      </c>
      <c r="G12" s="27">
        <v>153</v>
      </c>
      <c r="H12" s="27">
        <v>381</v>
      </c>
      <c r="I12" s="27">
        <v>412</v>
      </c>
      <c r="J12" s="27">
        <v>309</v>
      </c>
      <c r="K12" s="27">
        <v>109</v>
      </c>
      <c r="L12" s="27">
        <v>694</v>
      </c>
      <c r="M12" s="27">
        <v>224</v>
      </c>
      <c r="N12" s="27">
        <v>193</v>
      </c>
      <c r="O12" s="27">
        <v>311</v>
      </c>
      <c r="P12" s="27">
        <v>0</v>
      </c>
      <c r="Q12" s="27">
        <v>632</v>
      </c>
      <c r="R12" s="27">
        <f t="shared" si="1"/>
        <v>3418</v>
      </c>
      <c r="S12" s="68">
        <f t="shared" si="2"/>
        <v>0.10230776138166363</v>
      </c>
    </row>
    <row r="13" spans="1:19" ht="15.75" customHeight="1">
      <c r="A13" s="70" t="s">
        <v>15</v>
      </c>
      <c r="B13" s="70">
        <f>SUM(B3:B12)</f>
        <v>2561</v>
      </c>
      <c r="C13" s="71">
        <f>SUM(C3:C12)</f>
        <v>1</v>
      </c>
      <c r="D13" s="8"/>
      <c r="E13" s="8"/>
      <c r="Q13" s="70" t="s">
        <v>15</v>
      </c>
      <c r="R13" s="70">
        <f>SUM(R3:R12)</f>
        <v>33409</v>
      </c>
      <c r="S13" s="71">
        <f>SUM(S3:S12)</f>
        <v>1</v>
      </c>
    </row>
    <row r="14" spans="1:19" ht="12.75" customHeight="1"/>
    <row r="15" spans="1:19" ht="12.75" customHeight="1"/>
    <row r="16" spans="1:19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:A2"/>
    <mergeCell ref="B1:C1"/>
  </mergeCells>
  <pageMargins left="0.51041666666666696" right="0.510416666666666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0"/>
  <sheetViews>
    <sheetView zoomScale="120" zoomScaleNormal="120" workbookViewId="0">
      <selection activeCell="D18" sqref="D18"/>
    </sheetView>
  </sheetViews>
  <sheetFormatPr defaultRowHeight="12.75"/>
  <cols>
    <col min="1" max="1" width="9.140625" customWidth="1"/>
    <col min="2" max="2" width="15.5703125" customWidth="1"/>
    <col min="3" max="3" width="17.5703125" customWidth="1"/>
    <col min="4" max="4" width="12.85546875" customWidth="1"/>
    <col min="5" max="26" width="9.140625" customWidth="1"/>
    <col min="27" max="1025" width="14.5703125" customWidth="1"/>
  </cols>
  <sheetData>
    <row r="1" spans="2:11" ht="12.75" customHeight="1"/>
    <row r="2" spans="2:11" ht="12.75" customHeight="1">
      <c r="B2" s="72" t="s">
        <v>42</v>
      </c>
      <c r="C2" s="72" t="s">
        <v>43</v>
      </c>
      <c r="D2" s="73" t="s">
        <v>44</v>
      </c>
      <c r="H2" s="39"/>
      <c r="I2" s="39"/>
      <c r="J2" s="39"/>
      <c r="K2" s="39"/>
    </row>
    <row r="3" spans="2:11" ht="12.75" customHeight="1">
      <c r="B3" s="74" t="s">
        <v>5</v>
      </c>
      <c r="C3" s="75">
        <v>9.1999999999999993</v>
      </c>
      <c r="D3" s="59">
        <f>C3/C13</f>
        <v>8.6612690642063631E-2</v>
      </c>
      <c r="H3" s="39"/>
      <c r="I3" s="76"/>
      <c r="J3" s="77"/>
      <c r="K3" s="39"/>
    </row>
    <row r="4" spans="2:11" ht="12.75" customHeight="1">
      <c r="B4" s="74" t="s">
        <v>6</v>
      </c>
      <c r="C4" s="75">
        <v>10.5</v>
      </c>
      <c r="D4" s="59">
        <f>C4/C13</f>
        <v>9.8851440406703073E-2</v>
      </c>
      <c r="H4" s="39"/>
      <c r="I4" s="76"/>
      <c r="J4" s="77"/>
      <c r="K4" s="39"/>
    </row>
    <row r="5" spans="2:11" ht="12.75" customHeight="1">
      <c r="B5" s="74" t="s">
        <v>39</v>
      </c>
      <c r="C5" s="75">
        <v>11.2</v>
      </c>
      <c r="D5" s="59">
        <f>C5/C13</f>
        <v>0.1054415364338166</v>
      </c>
      <c r="H5" s="39"/>
      <c r="I5" s="76"/>
      <c r="J5" s="77"/>
      <c r="K5" s="39"/>
    </row>
    <row r="6" spans="2:11" ht="12.75" customHeight="1">
      <c r="B6" s="74" t="s">
        <v>8</v>
      </c>
      <c r="C6" s="75">
        <v>10.5</v>
      </c>
      <c r="D6" s="59">
        <f>C6/C13</f>
        <v>9.8851440406703073E-2</v>
      </c>
      <c r="H6" s="39"/>
      <c r="I6" s="76"/>
      <c r="J6" s="77"/>
      <c r="K6" s="39"/>
    </row>
    <row r="7" spans="2:11" ht="12.75" customHeight="1">
      <c r="B7" s="74" t="s">
        <v>9</v>
      </c>
      <c r="C7" s="75">
        <v>11.16</v>
      </c>
      <c r="D7" s="59">
        <f>C7/C13</f>
        <v>0.10506495951798155</v>
      </c>
      <c r="H7" s="39"/>
      <c r="I7" s="76"/>
      <c r="J7" s="77"/>
      <c r="K7" s="39"/>
    </row>
    <row r="8" spans="2:11" ht="12.75" customHeight="1">
      <c r="B8" s="74" t="s">
        <v>10</v>
      </c>
      <c r="C8" s="75">
        <v>10.6</v>
      </c>
      <c r="D8" s="59">
        <f>C8/C13</f>
        <v>9.9792882696290719E-2</v>
      </c>
      <c r="H8" s="39"/>
      <c r="I8" s="76"/>
      <c r="J8" s="77"/>
      <c r="K8" s="39"/>
    </row>
    <row r="9" spans="2:11" ht="12.75" customHeight="1">
      <c r="B9" s="74" t="s">
        <v>45</v>
      </c>
      <c r="C9" s="75">
        <v>9.5</v>
      </c>
      <c r="D9" s="59">
        <f>C9/C13</f>
        <v>8.9437017510826583E-2</v>
      </c>
      <c r="H9" s="39"/>
      <c r="I9" s="76"/>
      <c r="J9" s="77"/>
      <c r="K9" s="39"/>
    </row>
    <row r="10" spans="2:11" ht="12.75" customHeight="1">
      <c r="B10" s="74" t="s">
        <v>12</v>
      </c>
      <c r="C10" s="75">
        <v>10.83</v>
      </c>
      <c r="D10" s="59">
        <f>C10/C13</f>
        <v>0.10195819996234232</v>
      </c>
      <c r="H10" s="39"/>
      <c r="I10" s="76"/>
      <c r="J10" s="77"/>
      <c r="K10" s="39"/>
    </row>
    <row r="11" spans="2:11" ht="12.75" customHeight="1">
      <c r="B11" s="74" t="s">
        <v>13</v>
      </c>
      <c r="C11" s="75">
        <v>12.33</v>
      </c>
      <c r="D11" s="59">
        <f>C11/C13</f>
        <v>0.11607983430615704</v>
      </c>
      <c r="H11" s="39"/>
      <c r="I11" s="76"/>
      <c r="J11" s="77"/>
      <c r="K11" s="39"/>
    </row>
    <row r="12" spans="2:11" ht="12.75" customHeight="1">
      <c r="B12" s="74" t="s">
        <v>14</v>
      </c>
      <c r="C12" s="75">
        <v>10.4</v>
      </c>
      <c r="D12" s="59">
        <f>C12/C13</f>
        <v>9.7909998117115427E-2</v>
      </c>
      <c r="H12" s="39"/>
      <c r="I12" s="39"/>
      <c r="J12" s="77"/>
      <c r="K12" s="39"/>
    </row>
    <row r="13" spans="2:11" ht="12.75" customHeight="1">
      <c r="B13" s="73" t="s">
        <v>46</v>
      </c>
      <c r="C13" s="78">
        <f>SUM(C3:C12)</f>
        <v>106.22</v>
      </c>
      <c r="D13" s="79">
        <f>SUM(D3:D12)</f>
        <v>1</v>
      </c>
      <c r="J13" s="77"/>
    </row>
    <row r="14" spans="2:11" ht="12.75" customHeight="1">
      <c r="J14" s="77"/>
    </row>
    <row r="15" spans="2:11" ht="12.75" customHeight="1">
      <c r="B15" s="101" t="s">
        <v>47</v>
      </c>
      <c r="C15" s="101"/>
      <c r="J15" s="77"/>
    </row>
    <row r="16" spans="2:11" ht="12.75" customHeight="1">
      <c r="J16" s="77"/>
    </row>
    <row r="17" spans="10:10" ht="12.75" customHeight="1">
      <c r="J17" s="77"/>
    </row>
    <row r="18" spans="10:10" ht="12.75" customHeight="1">
      <c r="J18" s="77"/>
    </row>
    <row r="19" spans="10:10" ht="12.75" customHeight="1">
      <c r="J19" s="77"/>
    </row>
    <row r="20" spans="10:10" ht="12.75" customHeight="1">
      <c r="J20" s="77"/>
    </row>
    <row r="21" spans="10:10" ht="12.75" customHeight="1">
      <c r="J21" s="77"/>
    </row>
    <row r="22" spans="10:10" ht="12.75" customHeight="1">
      <c r="J22" s="77"/>
    </row>
    <row r="23" spans="10:10" ht="12.75" customHeight="1"/>
    <row r="24" spans="10:10" ht="12.75" customHeight="1"/>
    <row r="25" spans="10:10" ht="12.75" customHeight="1"/>
    <row r="26" spans="10:10" ht="12.75" customHeight="1"/>
    <row r="27" spans="10:10" ht="12.75" customHeight="1"/>
    <row r="28" spans="10:10" ht="12.75" customHeight="1"/>
    <row r="29" spans="10:10" ht="12.75" customHeight="1"/>
    <row r="30" spans="10:10" ht="12.75" customHeight="1"/>
    <row r="31" spans="10:10" ht="12.75" customHeight="1"/>
    <row r="32" spans="10:1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B15:C15"/>
  </mergeCells>
  <pageMargins left="0.75" right="0.75" top="1" bottom="1" header="0.51180555555555496" footer="0.51180555555555496"/>
  <pageSetup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zoomScale="120" zoomScaleNormal="120" workbookViewId="0">
      <selection activeCell="M1" sqref="M1"/>
    </sheetView>
  </sheetViews>
  <sheetFormatPr defaultRowHeight="12.75"/>
  <cols>
    <col min="1" max="1" width="31.85546875" customWidth="1"/>
    <col min="2" max="2" width="13.85546875" customWidth="1"/>
    <col min="3" max="3" width="10.42578125" customWidth="1"/>
    <col min="4" max="4" width="10.85546875" customWidth="1"/>
    <col min="5" max="5" width="11.42578125"/>
    <col min="6" max="6" width="12.140625" customWidth="1"/>
    <col min="7" max="7" width="20.42578125" customWidth="1"/>
    <col min="8" max="8" width="16.5703125" customWidth="1"/>
    <col min="9" max="10" width="14.5703125" customWidth="1"/>
    <col min="11" max="11" width="15.5703125" customWidth="1"/>
    <col min="12" max="12" width="23" customWidth="1"/>
    <col min="13" max="13" width="15.5703125" customWidth="1"/>
    <col min="14" max="14" width="19" customWidth="1"/>
    <col min="15" max="15" width="26.140625" customWidth="1"/>
    <col min="16" max="17" width="8.5703125" customWidth="1"/>
    <col min="18" max="18" width="11.42578125" customWidth="1"/>
    <col min="19" max="19" width="19" customWidth="1"/>
    <col min="20" max="22" width="8.5703125" customWidth="1"/>
    <col min="23" max="23" width="17.42578125" customWidth="1"/>
    <col min="24" max="28" width="8.5703125" customWidth="1"/>
    <col min="29" max="1022" width="14.5703125" customWidth="1"/>
  </cols>
  <sheetData>
    <row r="1" spans="1:28" ht="20.100000000000001" customHeight="1"/>
    <row r="2" spans="1:28" ht="20.100000000000001" customHeight="1">
      <c r="A2" s="115" t="s">
        <v>48</v>
      </c>
      <c r="B2" s="115" t="s">
        <v>49</v>
      </c>
      <c r="C2" s="115" t="s">
        <v>50</v>
      </c>
      <c r="D2" s="115"/>
      <c r="E2" s="115" t="s">
        <v>51</v>
      </c>
      <c r="F2" s="115"/>
      <c r="G2" s="115" t="s">
        <v>52</v>
      </c>
      <c r="H2" s="115" t="s">
        <v>53</v>
      </c>
      <c r="I2" s="115" t="s">
        <v>54</v>
      </c>
      <c r="J2" s="115" t="s">
        <v>55</v>
      </c>
      <c r="K2" s="115" t="s">
        <v>56</v>
      </c>
      <c r="L2" s="115"/>
    </row>
    <row r="3" spans="1:28" ht="20.100000000000001" customHeight="1">
      <c r="A3" s="115"/>
      <c r="B3" s="115"/>
      <c r="C3" s="80" t="s">
        <v>57</v>
      </c>
      <c r="D3" s="80" t="s">
        <v>58</v>
      </c>
      <c r="E3" s="80" t="s">
        <v>59</v>
      </c>
      <c r="F3" s="80" t="s">
        <v>30</v>
      </c>
      <c r="G3" s="115"/>
      <c r="H3" s="115"/>
      <c r="I3" s="115"/>
      <c r="J3" s="115"/>
      <c r="K3" s="80" t="s">
        <v>60</v>
      </c>
      <c r="L3" s="80" t="s">
        <v>61</v>
      </c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28" ht="20.100000000000001" customHeight="1">
      <c r="A4" s="81" t="s">
        <v>5</v>
      </c>
      <c r="B4" s="82">
        <f>Pessoal!E18</f>
        <v>0.10642570281124498</v>
      </c>
      <c r="C4" s="82">
        <f>Quilometragem!G21</f>
        <v>0.12783729069219815</v>
      </c>
      <c r="D4" s="82">
        <f>Quilometragem!H21</f>
        <v>9.7605946408341623E-2</v>
      </c>
      <c r="E4" s="82">
        <f>'Comb e Manut '!G19</f>
        <v>0.18951932364496171</v>
      </c>
      <c r="F4" s="82">
        <f>'Comb e Manut '!H19</f>
        <v>0.1421467474687558</v>
      </c>
      <c r="G4" s="83">
        <v>0.132165012900511</v>
      </c>
      <c r="H4" s="82">
        <f>Distâncias!C3</f>
        <v>0.11323701679031628</v>
      </c>
      <c r="I4" s="82">
        <f>Distâncias!S3</f>
        <v>8.7102277829327432E-2</v>
      </c>
      <c r="J4" s="82">
        <f>Idade!D3</f>
        <v>8.6612690642063631E-2</v>
      </c>
      <c r="K4" s="84">
        <f t="shared" ref="K4:K13" si="0">((B4*$B$20)+(C4*$B$21)+(D4*$B$22)+(E4*$B$23)+(F4*$B$24)+(G4*$B$26)+(H4*$B$25)+(I4*$B$27)+(J4*$B$28))/100</f>
        <v>0.13432815079170468</v>
      </c>
      <c r="L4" s="85">
        <f t="shared" ref="L4:L13" si="1">$A$32*K4</f>
        <v>53731.260316681874</v>
      </c>
      <c r="M4" s="51"/>
      <c r="N4" s="8"/>
      <c r="O4" s="39"/>
      <c r="P4" s="39"/>
      <c r="Q4" s="39"/>
      <c r="R4" s="8"/>
      <c r="S4" s="39"/>
      <c r="T4" s="39"/>
      <c r="U4" s="39"/>
      <c r="V4" s="8"/>
      <c r="W4" s="39"/>
      <c r="X4" s="39"/>
      <c r="Y4" s="39"/>
      <c r="Z4" s="39"/>
      <c r="AA4" s="39"/>
      <c r="AB4" s="39"/>
    </row>
    <row r="5" spans="1:28" ht="20.100000000000001" customHeight="1">
      <c r="A5" s="86" t="s">
        <v>6</v>
      </c>
      <c r="B5" s="87">
        <f>Pessoal!E19</f>
        <v>0.15394912985274431</v>
      </c>
      <c r="C5" s="87">
        <f>Quilometragem!G22</f>
        <v>7.6384936307982265E-2</v>
      </c>
      <c r="D5" s="87">
        <f>Quilometragem!H22</f>
        <v>0.17954245948257924</v>
      </c>
      <c r="E5" s="87">
        <f>'Comb e Manut '!G20</f>
        <v>8.0031262368534667E-2</v>
      </c>
      <c r="F5" s="87">
        <f>'Comb e Manut '!H20</f>
        <v>5.1031578026868828E-2</v>
      </c>
      <c r="G5" s="83">
        <v>0.135048668933375</v>
      </c>
      <c r="H5" s="82">
        <f>Distâncias!C4</f>
        <v>0</v>
      </c>
      <c r="I5" s="82">
        <f>Distâncias!S4</f>
        <v>8.7940375347960134E-2</v>
      </c>
      <c r="J5" s="82">
        <f>Idade!D4</f>
        <v>9.8851440406703073E-2</v>
      </c>
      <c r="K5" s="84">
        <f t="shared" si="0"/>
        <v>0.11341710929237862</v>
      </c>
      <c r="L5" s="85">
        <f t="shared" si="1"/>
        <v>45366.843716951451</v>
      </c>
      <c r="M5" s="51"/>
      <c r="N5" s="8"/>
      <c r="O5" s="88"/>
      <c r="P5" s="39"/>
      <c r="Q5" s="39"/>
      <c r="R5" s="8"/>
      <c r="S5" s="88"/>
      <c r="T5" s="88"/>
      <c r="U5" s="39"/>
      <c r="V5" s="8"/>
      <c r="W5" s="116"/>
      <c r="X5" s="116"/>
      <c r="Y5" s="39"/>
      <c r="Z5" s="39"/>
      <c r="AA5" s="39"/>
      <c r="AB5" s="39"/>
    </row>
    <row r="6" spans="1:28" ht="20.100000000000001" customHeight="1">
      <c r="A6" s="81" t="s">
        <v>7</v>
      </c>
      <c r="B6" s="82">
        <f>Pessoal!E20</f>
        <v>6.8273092369477914E-2</v>
      </c>
      <c r="C6" s="82">
        <f>Quilometragem!G23</f>
        <v>7.7815292987580206E-2</v>
      </c>
      <c r="D6" s="82">
        <f>Quilometragem!H23</f>
        <v>0.17973897764316926</v>
      </c>
      <c r="E6" s="82">
        <f>'Comb e Manut '!G21</f>
        <v>5.4712740192882178E-2</v>
      </c>
      <c r="F6" s="82">
        <f>'Comb e Manut '!H21</f>
        <v>7.2933707780282908E-2</v>
      </c>
      <c r="G6" s="83">
        <v>5.3930280560443702E-2</v>
      </c>
      <c r="H6" s="82">
        <f>Distâncias!C5</f>
        <v>5.3885201093322919E-2</v>
      </c>
      <c r="I6" s="82">
        <f>Distâncias!S5</f>
        <v>8.57852674429046E-2</v>
      </c>
      <c r="J6" s="82">
        <f>Idade!D5</f>
        <v>0.1054415364338166</v>
      </c>
      <c r="K6" s="84">
        <f t="shared" si="0"/>
        <v>7.9621498905223492E-2</v>
      </c>
      <c r="L6" s="85">
        <f t="shared" si="1"/>
        <v>31848.599562089395</v>
      </c>
      <c r="M6" s="51"/>
      <c r="N6" s="8"/>
      <c r="O6" s="89"/>
      <c r="P6" s="89"/>
      <c r="Q6" s="39"/>
      <c r="R6" s="8"/>
      <c r="S6" s="89"/>
      <c r="T6" s="89"/>
      <c r="U6" s="39"/>
      <c r="V6" s="8"/>
      <c r="W6" s="89"/>
      <c r="X6" s="89"/>
      <c r="Y6" s="39"/>
      <c r="Z6" s="39"/>
      <c r="AA6" s="39"/>
      <c r="AB6" s="39"/>
    </row>
    <row r="7" spans="1:28" ht="20.100000000000001" customHeight="1">
      <c r="A7" s="86" t="s">
        <v>8</v>
      </c>
      <c r="B7" s="87">
        <f>Pessoal!E21</f>
        <v>7.2289156626506021E-2</v>
      </c>
      <c r="C7" s="87">
        <f>Quilometragem!G24</f>
        <v>6.9888452125094647E-2</v>
      </c>
      <c r="D7" s="87">
        <f>Quilometragem!H24</f>
        <v>1.9767414976995814E-3</v>
      </c>
      <c r="E7" s="87">
        <f>'Comb e Manut '!G22</f>
        <v>0.11542593979641236</v>
      </c>
      <c r="F7" s="87">
        <f>'Comb e Manut '!H22</f>
        <v>0.17814707947792624</v>
      </c>
      <c r="G7" s="83">
        <v>9.9121077921881406E-2</v>
      </c>
      <c r="H7" s="82">
        <f>Distâncias!C6</f>
        <v>2.8114017961733698E-2</v>
      </c>
      <c r="I7" s="82">
        <f>Distâncias!S6</f>
        <v>8.0966206710766556E-2</v>
      </c>
      <c r="J7" s="82">
        <f>Idade!D6</f>
        <v>9.8851440406703073E-2</v>
      </c>
      <c r="K7" s="84">
        <f t="shared" si="0"/>
        <v>9.0849964735047625E-2</v>
      </c>
      <c r="L7" s="85">
        <f t="shared" si="1"/>
        <v>36339.985894019053</v>
      </c>
      <c r="M7" s="51"/>
      <c r="N7" s="8"/>
      <c r="O7" s="89"/>
      <c r="P7" s="89"/>
      <c r="Q7" s="39"/>
      <c r="R7" s="8"/>
      <c r="S7" s="89"/>
      <c r="T7" s="89"/>
      <c r="U7" s="39"/>
      <c r="V7" s="8"/>
      <c r="W7" s="89"/>
      <c r="X7" s="89"/>
      <c r="Y7" s="39"/>
      <c r="Z7" s="39"/>
      <c r="AA7" s="39"/>
      <c r="AB7" s="39"/>
    </row>
    <row r="8" spans="1:28" ht="20.100000000000001" customHeight="1">
      <c r="A8" s="81" t="s">
        <v>9</v>
      </c>
      <c r="B8" s="82">
        <f>Pessoal!E22</f>
        <v>8.5006693440428382E-2</v>
      </c>
      <c r="C8" s="82">
        <f>Quilometragem!G25</f>
        <v>7.3407409359530357E-2</v>
      </c>
      <c r="D8" s="82">
        <f>Quilometragem!H25</f>
        <v>0.10461124083878574</v>
      </c>
      <c r="E8" s="82">
        <f>'Comb e Manut '!G23</f>
        <v>0.11932324782472467</v>
      </c>
      <c r="F8" s="82">
        <f>'Comb e Manut '!H23</f>
        <v>9.7597335663197532E-2</v>
      </c>
      <c r="G8" s="83">
        <v>0.100366152242787</v>
      </c>
      <c r="H8" s="82">
        <f>Distâncias!C7</f>
        <v>0.18391253416634126</v>
      </c>
      <c r="I8" s="82">
        <f>Distâncias!S7</f>
        <v>0.12056631446616181</v>
      </c>
      <c r="J8" s="82">
        <f>Idade!D7</f>
        <v>0.10506495951798155</v>
      </c>
      <c r="K8" s="84">
        <f t="shared" si="0"/>
        <v>9.7034512590630159E-2</v>
      </c>
      <c r="L8" s="85">
        <f t="shared" si="1"/>
        <v>38813.805036252066</v>
      </c>
      <c r="M8" s="51"/>
      <c r="N8" s="8"/>
      <c r="O8" s="89"/>
      <c r="P8" s="89"/>
      <c r="Q8" s="39"/>
      <c r="R8" s="8"/>
      <c r="S8" s="89"/>
      <c r="T8" s="89"/>
      <c r="U8" s="39"/>
      <c r="V8" s="8"/>
      <c r="W8" s="89"/>
      <c r="X8" s="89"/>
      <c r="Y8" s="39"/>
      <c r="Z8" s="39"/>
      <c r="AA8" s="39"/>
      <c r="AB8" s="39"/>
    </row>
    <row r="9" spans="1:28" ht="20.100000000000001" customHeight="1">
      <c r="A9" s="86" t="s">
        <v>10</v>
      </c>
      <c r="B9" s="87">
        <f>Pessoal!E23</f>
        <v>6.8273092369477914E-2</v>
      </c>
      <c r="C9" s="87">
        <f>Quilometragem!G26</f>
        <v>0.20853768035266365</v>
      </c>
      <c r="D9" s="87">
        <f>Quilometragem!H26</f>
        <v>0.15385637990428411</v>
      </c>
      <c r="E9" s="87">
        <f>'Comb e Manut '!G24</f>
        <v>0.10465715326260644</v>
      </c>
      <c r="F9" s="87">
        <f>'Comb e Manut '!H24</f>
        <v>7.8692579474617982E-2</v>
      </c>
      <c r="G9" s="83">
        <v>3.5998163055559501E-2</v>
      </c>
      <c r="H9" s="82">
        <f>Distâncias!C8</f>
        <v>0.11792268645060523</v>
      </c>
      <c r="I9" s="82">
        <f>Distâncias!S8</f>
        <v>0.1499895237810171</v>
      </c>
      <c r="J9" s="82">
        <f>Idade!D8</f>
        <v>9.9792882696290719E-2</v>
      </c>
      <c r="K9" s="84">
        <f t="shared" si="0"/>
        <v>0.10318274073885492</v>
      </c>
      <c r="L9" s="85">
        <f t="shared" si="1"/>
        <v>41273.096295541967</v>
      </c>
      <c r="M9" s="51"/>
      <c r="N9" s="8"/>
      <c r="O9" s="89"/>
      <c r="P9" s="89"/>
      <c r="Q9" s="39"/>
      <c r="R9" s="8"/>
      <c r="S9" s="89"/>
      <c r="T9" s="89"/>
      <c r="U9" s="39"/>
      <c r="V9" s="8"/>
    </row>
    <row r="10" spans="1:28" ht="20.100000000000001" customHeight="1">
      <c r="A10" s="81" t="s">
        <v>11</v>
      </c>
      <c r="B10" s="82">
        <f>Pessoal!E24</f>
        <v>6.2918340026773767E-2</v>
      </c>
      <c r="C10" s="82">
        <f>Quilometragem!G27</f>
        <v>3.7146727374594866E-2</v>
      </c>
      <c r="D10" s="82">
        <f>Quilometragem!H27</f>
        <v>6.4989711696298524E-2</v>
      </c>
      <c r="E10" s="82">
        <f>'Comb e Manut '!G25</f>
        <v>3.5143365312309938E-2</v>
      </c>
      <c r="F10" s="82">
        <f>'Comb e Manut '!H25</f>
        <v>7.1111354747826032E-3</v>
      </c>
      <c r="G10" s="83">
        <v>6.9362478689162302E-2</v>
      </c>
      <c r="H10" s="82">
        <f>Distâncias!C9</f>
        <v>6.3256540413900816E-2</v>
      </c>
      <c r="I10" s="82">
        <f>Distâncias!S9</f>
        <v>8.3181178724295854E-2</v>
      </c>
      <c r="J10" s="82">
        <f>Idade!D9</f>
        <v>8.9437017510826583E-2</v>
      </c>
      <c r="K10" s="84">
        <f t="shared" si="0"/>
        <v>4.7252692698615872E-2</v>
      </c>
      <c r="L10" s="85">
        <f t="shared" si="1"/>
        <v>18901.07707944635</v>
      </c>
      <c r="M10" s="51"/>
      <c r="N10" s="8"/>
      <c r="O10" s="89"/>
      <c r="P10" s="89"/>
      <c r="Q10" s="39"/>
      <c r="R10" s="8"/>
      <c r="S10" s="89"/>
      <c r="T10" s="89"/>
      <c r="U10" s="39"/>
      <c r="V10" s="8"/>
    </row>
    <row r="11" spans="1:28" ht="20.100000000000001" customHeight="1">
      <c r="A11" s="86" t="s">
        <v>12</v>
      </c>
      <c r="B11" s="87">
        <f>Pessoal!E25</f>
        <v>7.7643908969210168E-2</v>
      </c>
      <c r="C11" s="87">
        <f>Quilometragem!G28</f>
        <v>0.12270575758417926</v>
      </c>
      <c r="D11" s="87">
        <f>Quilometragem!H28</f>
        <v>4.7782812752872633E-2</v>
      </c>
      <c r="E11" s="87">
        <f>'Comb e Manut '!G26</f>
        <v>7.8202933651701015E-2</v>
      </c>
      <c r="F11" s="87">
        <f>'Comb e Manut '!H26</f>
        <v>9.4218363768519289E-2</v>
      </c>
      <c r="G11" s="83">
        <v>5.6120480436700801E-2</v>
      </c>
      <c r="H11" s="82">
        <f>Distâncias!C10</f>
        <v>0.1909410386567747</v>
      </c>
      <c r="I11" s="82">
        <f>Distâncias!S10</f>
        <v>0.12182346074411086</v>
      </c>
      <c r="J11" s="82">
        <f>Idade!D10</f>
        <v>0.10195819996234232</v>
      </c>
      <c r="K11" s="84">
        <f t="shared" si="0"/>
        <v>7.9076460102468951E-2</v>
      </c>
      <c r="L11" s="85">
        <f t="shared" si="1"/>
        <v>31630.584040987582</v>
      </c>
      <c r="M11" s="51"/>
      <c r="N11" s="8"/>
      <c r="O11" s="89"/>
      <c r="P11" s="89"/>
      <c r="Q11" s="39"/>
      <c r="R11" s="8"/>
      <c r="S11" s="89"/>
      <c r="T11" s="89"/>
      <c r="U11" s="39"/>
      <c r="V11" s="8"/>
      <c r="Y11" s="117"/>
      <c r="Z11" s="117"/>
      <c r="AA11" s="117"/>
    </row>
    <row r="12" spans="1:28" ht="20.100000000000001" customHeight="1">
      <c r="A12" s="81" t="s">
        <v>13</v>
      </c>
      <c r="B12" s="82">
        <f>Pessoal!E26</f>
        <v>7.7643908969210168E-2</v>
      </c>
      <c r="C12" s="82">
        <f>Quilometragem!G29</f>
        <v>6.139848470275644E-2</v>
      </c>
      <c r="D12" s="82">
        <f>Quilometragem!H29</f>
        <v>8.0462626869812495E-2</v>
      </c>
      <c r="E12" s="82">
        <f>'Comb e Manut '!G27</f>
        <v>6.8503159243677197E-2</v>
      </c>
      <c r="F12" s="82">
        <f>'Comb e Manut '!H27</f>
        <v>4.366532038324674E-2</v>
      </c>
      <c r="G12" s="83">
        <v>5.2851324011828897E-2</v>
      </c>
      <c r="H12" s="82">
        <f>Distâncias!C11</f>
        <v>9.9960952752830928E-2</v>
      </c>
      <c r="I12" s="82">
        <f>Distâncias!S11</f>
        <v>8.0337633571792036E-2</v>
      </c>
      <c r="J12" s="82">
        <f>Idade!D11</f>
        <v>0.11607983430615704</v>
      </c>
      <c r="K12" s="84">
        <f t="shared" si="0"/>
        <v>6.457141476547798E-2</v>
      </c>
      <c r="L12" s="85">
        <f t="shared" si="1"/>
        <v>25828.565906191194</v>
      </c>
      <c r="M12" s="51"/>
      <c r="N12" s="8"/>
      <c r="O12" s="89"/>
      <c r="P12" s="89"/>
      <c r="Q12" s="39"/>
      <c r="R12" s="8"/>
      <c r="S12" s="89"/>
      <c r="T12" s="89"/>
      <c r="U12" s="39"/>
      <c r="V12" s="8"/>
      <c r="Y12" s="117"/>
      <c r="Z12" s="117"/>
      <c r="AA12" s="117"/>
    </row>
    <row r="13" spans="1:28" ht="20.100000000000001" customHeight="1">
      <c r="A13" s="86" t="s">
        <v>14</v>
      </c>
      <c r="B13" s="87">
        <f>Pessoal!E27</f>
        <v>0.22757697456492637</v>
      </c>
      <c r="C13" s="87">
        <f>Quilometragem!G30</f>
        <v>0.14487796851342016</v>
      </c>
      <c r="D13" s="87">
        <f>Quilometragem!H30</f>
        <v>8.9433102906156803E-2</v>
      </c>
      <c r="E13" s="87">
        <f>'Comb e Manut '!G28</f>
        <v>0.15448087470218985</v>
      </c>
      <c r="F13" s="87">
        <f>'Comb e Manut '!H28</f>
        <v>0.23445615248180213</v>
      </c>
      <c r="G13" s="83">
        <v>0.26503636124774999</v>
      </c>
      <c r="H13" s="82">
        <f>Distâncias!C12</f>
        <v>0.14877001171417414</v>
      </c>
      <c r="I13" s="82">
        <f>Distâncias!S12</f>
        <v>0.10230776138166363</v>
      </c>
      <c r="J13" s="82">
        <f>Idade!D12</f>
        <v>9.7909998117115427E-2</v>
      </c>
      <c r="K13" s="84">
        <f t="shared" si="0"/>
        <v>0.19066545537959764</v>
      </c>
      <c r="L13" s="85">
        <f t="shared" si="1"/>
        <v>76266.18215183905</v>
      </c>
      <c r="M13" s="51"/>
      <c r="N13" s="8"/>
      <c r="O13" s="88"/>
      <c r="P13" s="89"/>
      <c r="Q13" s="39"/>
      <c r="R13" s="8"/>
      <c r="S13" s="88"/>
      <c r="T13" s="89"/>
      <c r="U13" s="39"/>
      <c r="V13" s="8"/>
      <c r="Y13" s="117"/>
      <c r="Z13" s="117"/>
      <c r="AA13" s="117"/>
    </row>
    <row r="14" spans="1:28" ht="20.100000000000001" customHeight="1">
      <c r="A14" s="64" t="s">
        <v>15</v>
      </c>
      <c r="B14" s="90">
        <f>Pessoal!E28</f>
        <v>1</v>
      </c>
      <c r="C14" s="90">
        <f t="shared" ref="C14:L14" si="2">SUM(C4:C13)</f>
        <v>1</v>
      </c>
      <c r="D14" s="90">
        <f t="shared" si="2"/>
        <v>1</v>
      </c>
      <c r="E14" s="90">
        <f t="shared" si="2"/>
        <v>1</v>
      </c>
      <c r="F14" s="90">
        <f t="shared" si="2"/>
        <v>1</v>
      </c>
      <c r="G14" s="90">
        <f t="shared" si="2"/>
        <v>0.99999999999999967</v>
      </c>
      <c r="H14" s="90">
        <f t="shared" si="2"/>
        <v>1</v>
      </c>
      <c r="I14" s="90">
        <f t="shared" si="2"/>
        <v>1</v>
      </c>
      <c r="J14" s="90">
        <f t="shared" si="2"/>
        <v>1</v>
      </c>
      <c r="K14" s="84">
        <f t="shared" si="2"/>
        <v>1</v>
      </c>
      <c r="L14" s="91">
        <f t="shared" si="2"/>
        <v>400000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Y14" s="117"/>
      <c r="Z14" s="117"/>
      <c r="AA14" s="117"/>
    </row>
    <row r="15" spans="1:28" ht="20.100000000000001" customHeight="1">
      <c r="M15" s="39"/>
      <c r="N15" s="39"/>
      <c r="O15" s="39"/>
      <c r="P15" s="39"/>
      <c r="Q15" s="39"/>
      <c r="R15" s="39"/>
      <c r="S15" s="39"/>
      <c r="T15" s="39"/>
      <c r="U15" s="39"/>
      <c r="V15" s="39"/>
      <c r="Y15" s="117"/>
      <c r="Z15" s="117"/>
      <c r="AA15" s="117"/>
    </row>
    <row r="19" spans="1:6" ht="20.100000000000001" customHeight="1">
      <c r="A19" s="119" t="s">
        <v>62</v>
      </c>
      <c r="B19" s="119"/>
    </row>
    <row r="20" spans="1:6" ht="20.100000000000001" customHeight="1">
      <c r="A20" s="92" t="s">
        <v>49</v>
      </c>
      <c r="B20" s="93">
        <v>20.5</v>
      </c>
      <c r="D20" s="39"/>
      <c r="E20" s="39"/>
    </row>
    <row r="21" spans="1:6" ht="20.100000000000001" customHeight="1">
      <c r="A21" s="94" t="s">
        <v>63</v>
      </c>
      <c r="B21" s="95">
        <v>15</v>
      </c>
      <c r="C21" s="96"/>
      <c r="D21" s="96"/>
      <c r="E21" s="96"/>
      <c r="F21" s="96"/>
    </row>
    <row r="22" spans="1:6" ht="20.100000000000001" customHeight="1">
      <c r="A22" s="92" t="s">
        <v>64</v>
      </c>
      <c r="B22" s="93">
        <v>13</v>
      </c>
      <c r="C22" s="96"/>
      <c r="D22" s="96"/>
      <c r="E22" s="96"/>
      <c r="F22" s="96"/>
    </row>
    <row r="23" spans="1:6" ht="20.100000000000001" customHeight="1">
      <c r="A23" s="94" t="s">
        <v>65</v>
      </c>
      <c r="B23" s="95">
        <v>19.5</v>
      </c>
      <c r="D23" s="39"/>
      <c r="E23" s="39"/>
    </row>
    <row r="24" spans="1:6" ht="20.100000000000001" customHeight="1">
      <c r="A24" s="92" t="s">
        <v>66</v>
      </c>
      <c r="B24" s="93">
        <v>14</v>
      </c>
      <c r="D24" s="39"/>
      <c r="E24" s="39"/>
    </row>
    <row r="25" spans="1:6" ht="20.100000000000001" customHeight="1">
      <c r="A25" s="94" t="s">
        <v>67</v>
      </c>
      <c r="B25" s="95">
        <v>0</v>
      </c>
      <c r="D25" s="39"/>
      <c r="E25" s="39"/>
    </row>
    <row r="26" spans="1:6" ht="20.100000000000001" customHeight="1">
      <c r="A26" s="92" t="s">
        <v>68</v>
      </c>
      <c r="B26" s="93">
        <v>18</v>
      </c>
      <c r="D26" s="39"/>
      <c r="E26" s="39"/>
    </row>
    <row r="27" spans="1:6" ht="20.100000000000001" customHeight="1">
      <c r="A27" s="94" t="s">
        <v>69</v>
      </c>
      <c r="B27" s="95">
        <v>0</v>
      </c>
      <c r="D27" s="39"/>
      <c r="E27" s="39"/>
    </row>
    <row r="28" spans="1:6" ht="20.100000000000001" customHeight="1">
      <c r="A28" s="97" t="s">
        <v>70</v>
      </c>
      <c r="B28" s="93">
        <v>0</v>
      </c>
      <c r="D28" s="39"/>
      <c r="E28" s="39"/>
    </row>
    <row r="29" spans="1:6" ht="20.100000000000001" customHeight="1">
      <c r="A29" s="98" t="s">
        <v>15</v>
      </c>
      <c r="B29" s="99">
        <f>SUM(B20:B28)</f>
        <v>100</v>
      </c>
      <c r="D29" s="39"/>
      <c r="E29" s="39"/>
    </row>
    <row r="30" spans="1:6" ht="20.100000000000001" customHeight="1">
      <c r="D30" s="39"/>
      <c r="E30" s="39"/>
    </row>
    <row r="31" spans="1:6" ht="30" customHeight="1">
      <c r="A31" s="120" t="s">
        <v>71</v>
      </c>
      <c r="B31" s="120"/>
      <c r="D31" s="39"/>
      <c r="E31" s="39"/>
    </row>
    <row r="32" spans="1:6" ht="26.1" customHeight="1">
      <c r="A32" s="118">
        <v>400000</v>
      </c>
      <c r="B32" s="118"/>
      <c r="D32" s="39"/>
      <c r="E32" s="39"/>
    </row>
    <row r="35" spans="1:2" ht="20.100000000000001" customHeight="1">
      <c r="A35" s="100"/>
      <c r="B35" s="100"/>
    </row>
    <row r="36" spans="1:2" ht="20.100000000000001" customHeight="1">
      <c r="A36" s="89"/>
      <c r="B36" s="89"/>
    </row>
    <row r="37" spans="1:2" ht="20.100000000000001" customHeight="1">
      <c r="A37" s="89"/>
      <c r="B37" s="89"/>
    </row>
    <row r="38" spans="1:2" ht="20.100000000000001" customHeight="1">
      <c r="A38" s="89"/>
      <c r="B38" s="89"/>
    </row>
    <row r="39" spans="1:2" ht="20.100000000000001" customHeight="1">
      <c r="A39" s="89"/>
      <c r="B39" s="89"/>
    </row>
    <row r="40" spans="1:2" ht="20.100000000000001" customHeight="1">
      <c r="A40" s="89"/>
      <c r="B40" s="89"/>
    </row>
    <row r="41" spans="1:2" ht="20.100000000000001" customHeight="1">
      <c r="A41" s="89"/>
      <c r="B41" s="89"/>
    </row>
    <row r="42" spans="1:2" ht="20.100000000000001" customHeight="1">
      <c r="A42" s="89"/>
      <c r="B42" s="89"/>
    </row>
    <row r="43" spans="1:2" ht="20.100000000000001" customHeight="1">
      <c r="A43" s="89"/>
      <c r="B43" s="89"/>
    </row>
    <row r="44" spans="1:2" ht="20.100000000000001" customHeight="1">
      <c r="A44" s="88"/>
      <c r="B44" s="89"/>
    </row>
  </sheetData>
  <mergeCells count="18">
    <mergeCell ref="A32:B32"/>
    <mergeCell ref="Y13:AA13"/>
    <mergeCell ref="Y14:AA14"/>
    <mergeCell ref="Y15:AA15"/>
    <mergeCell ref="A19:B19"/>
    <mergeCell ref="A31:B31"/>
    <mergeCell ref="W5:X5"/>
    <mergeCell ref="Y11:AA11"/>
    <mergeCell ref="Y12:AA12"/>
    <mergeCell ref="H2:H3"/>
    <mergeCell ref="I2:I3"/>
    <mergeCell ref="J2:J3"/>
    <mergeCell ref="K2:L2"/>
    <mergeCell ref="A2:A3"/>
    <mergeCell ref="B2:B3"/>
    <mergeCell ref="C2:D2"/>
    <mergeCell ref="E2:F2"/>
    <mergeCell ref="G2:G3"/>
  </mergeCells>
  <pageMargins left="0.51041666666666696" right="0.510416666666666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Pessoal</vt:lpstr>
      <vt:lpstr>Quilometragem</vt:lpstr>
      <vt:lpstr>Comb e Manut </vt:lpstr>
      <vt:lpstr>Distâncias</vt:lpstr>
      <vt:lpstr>Idade</vt:lpstr>
      <vt:lpstr>Matriz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HAMILTON TARRAGO PEREIRA JUNIOR</dc:creator>
  <cp:lastModifiedBy>jorge luiz</cp:lastModifiedBy>
  <cp:revision>4</cp:revision>
  <dcterms:created xsi:type="dcterms:W3CDTF">2014-12-31T12:19:00Z</dcterms:created>
  <dcterms:modified xsi:type="dcterms:W3CDTF">2023-05-08T11:18:12Z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CV">
    <vt:lpwstr>4007CCB794C24023870E52F6E22C2B68</vt:lpwstr>
  </property>
  <property fmtid="{D5CDD505-2E9C-101B-9397-08002B2CF9AE}" pid="6" name="KSOProductBuildVer">
    <vt:lpwstr>1046-11.2.0.10463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