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queline Mota\Downloads\"/>
    </mc:Choice>
  </mc:AlternateContent>
  <bookViews>
    <workbookView xWindow="0" yWindow="0" windowWidth="16380" windowHeight="8196" tabRatio="500"/>
  </bookViews>
  <sheets>
    <sheet name="Comparativo 2019 a 2023" sheetId="9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09" i="9" l="1"/>
  <c r="E207" i="9"/>
  <c r="E208" i="9"/>
  <c r="D209" i="9"/>
  <c r="E206" i="9" s="1"/>
  <c r="E191" i="9"/>
  <c r="E189" i="9"/>
  <c r="E183" i="9"/>
  <c r="E188" i="9" s="1"/>
  <c r="E177" i="9"/>
  <c r="E171" i="9"/>
  <c r="E190" i="9" s="1"/>
  <c r="E165" i="9"/>
  <c r="E159" i="9"/>
  <c r="E192" i="9" s="1"/>
  <c r="E193" i="9" l="1"/>
  <c r="E195" i="9" s="1"/>
  <c r="E131" i="9"/>
  <c r="E140" i="9"/>
  <c r="E32" i="1"/>
  <c r="E31" i="1"/>
  <c r="G27" i="1"/>
  <c r="F27" i="1"/>
  <c r="E27" i="1"/>
  <c r="E139" i="9" l="1"/>
  <c r="E138" i="9"/>
  <c r="E137" i="9"/>
  <c r="E136" i="9"/>
  <c r="E141" i="9" s="1"/>
  <c r="E90" i="9"/>
  <c r="E95" i="9"/>
  <c r="E99" i="9"/>
  <c r="E98" i="9"/>
  <c r="E97" i="9"/>
  <c r="E96" i="9"/>
  <c r="E100" i="9" l="1"/>
  <c r="E28" i="9"/>
  <c r="E30" i="9" s="1"/>
  <c r="E57" i="9"/>
  <c r="E56" i="9"/>
  <c r="E55" i="9"/>
  <c r="E54" i="9"/>
  <c r="E53" i="9"/>
  <c r="E42" i="9"/>
  <c r="E41" i="9"/>
  <c r="E40" i="9"/>
  <c r="E39" i="9"/>
  <c r="E38" i="9"/>
  <c r="E20" i="9"/>
  <c r="E43" i="9" l="1"/>
  <c r="E45" i="9" s="1"/>
  <c r="E58" i="9"/>
  <c r="E35" i="1"/>
  <c r="E32" i="2"/>
  <c r="E32" i="3"/>
  <c r="E32" i="4"/>
  <c r="E36" i="5"/>
  <c r="E31" i="6"/>
  <c r="E28" i="8"/>
  <c r="E31" i="7"/>
</calcChain>
</file>

<file path=xl/sharedStrings.xml><?xml version="1.0" encoding="utf-8"?>
<sst xmlns="http://schemas.openxmlformats.org/spreadsheetml/2006/main" count="595" uniqueCount="71">
  <si>
    <t>15/5/2023Filtro do relatório:
({Órgão UGE} = 26266:FUNDACAO UNIVERSIDADE FEDERAL DO PAMPA) E ({Item Informação} = DOTACAO ATUALIZADA, DESPESAS EMPENHADAS, 17:DESTAQUE RECEBIDO) E ({Ano Lançamento} = 2019, 2020, 2021, 2022, 2017, 2016, 2018, 2023)Jaqueline Mota Pires</t>
  </si>
  <si>
    <t>RESUMO Créditos recebidos 2016 a 2023</t>
  </si>
  <si>
    <t>Filtro do relatório:</t>
  </si>
  <si>
    <t>({Órgão UGE} = 26266:FUNDACAO UNIVERSIDADE FEDERAL DO PAMPA) E ({Item Informação} = DOTACAO ATUALIZADA, DESPESAS EMPENHADAS, 17:DESTAQUE RECEBIDO) E ({Ano Lançamento} = 2019, 2020, 2021, 2022, 2017, 2016, 2018, 2023)</t>
  </si>
  <si>
    <t>Páginas:</t>
  </si>
  <si>
    <t>Ano Lançamento: 2023</t>
  </si>
  <si>
    <t>Resultado Lei</t>
  </si>
  <si>
    <t>Item Informação</t>
  </si>
  <si>
    <t>13</t>
  </si>
  <si>
    <t>17</t>
  </si>
  <si>
    <t>23</t>
  </si>
  <si>
    <t>DOTACAO ATUALIZADA</t>
  </si>
  <si>
    <t>DESTAQUE RECEBIDO</t>
  </si>
  <si>
    <t>DESPESAS EMPENHADAS</t>
  </si>
  <si>
    <t>Grupo Despesa</t>
  </si>
  <si>
    <t>Saldo - Moeda Origem (Conta Contábil)</t>
  </si>
  <si>
    <t>0</t>
  </si>
  <si>
    <t>FINANCEIRO</t>
  </si>
  <si>
    <t>1</t>
  </si>
  <si>
    <t>PESSOAL E ENCARGOS SOCIAIS</t>
  </si>
  <si>
    <t>Total</t>
  </si>
  <si>
    <t>PRIMARIO OBRIGATORIO</t>
  </si>
  <si>
    <t>3</t>
  </si>
  <si>
    <t>OUTRAS DESPESAS CORRENTES</t>
  </si>
  <si>
    <t>2</t>
  </si>
  <si>
    <t>PRIMARIO DISCRICIONARIO</t>
  </si>
  <si>
    <t>4</t>
  </si>
  <si>
    <t>INVESTIMENTOS</t>
  </si>
  <si>
    <t>6</t>
  </si>
  <si>
    <t>DESPESA DISCRICIONARIA DECORRENTE DE EMENDA INDIVIDUAL</t>
  </si>
  <si>
    <t>Ano Lançamento: 2022</t>
  </si>
  <si>
    <t>Ano Lançamento: 2021</t>
  </si>
  <si>
    <t>Ano Lançamento: 2020</t>
  </si>
  <si>
    <t>9</t>
  </si>
  <si>
    <t>DESP.DISC.DECORRENTE DE EMENDA DIR.GERAL PLOA,EXC.ORDEM TEC</t>
  </si>
  <si>
    <t>Ano Lançamento: 2019</t>
  </si>
  <si>
    <t>PRIMARIO SEM IMPACTO FISCAL</t>
  </si>
  <si>
    <t>Ano Lançamento: 2018</t>
  </si>
  <si>
    <t>Ano Lançamento: 2017</t>
  </si>
  <si>
    <t>Ano Lançamento: 2016</t>
  </si>
  <si>
    <t>DESTAQUE RECEBIDO (TEDs)</t>
  </si>
  <si>
    <t>Dotação atualizada</t>
  </si>
  <si>
    <t>EMENDA PARLAMENTAR</t>
  </si>
  <si>
    <t>%</t>
  </si>
  <si>
    <t>ORÇAMENTO RECEBIDO VIA LOA (DESPESAS DISCRICIONÁRIAS)</t>
  </si>
  <si>
    <t>Ano</t>
  </si>
  <si>
    <t>LOA Discricionário 2019 - 2023</t>
  </si>
  <si>
    <t>Investimentos 2019-2023</t>
  </si>
  <si>
    <t>Despesas Correntes 2019 a 2023</t>
  </si>
  <si>
    <t>DOTACAO ATUALIZADA   - R$</t>
  </si>
  <si>
    <t>LOA Discricionário 2019 -2023</t>
  </si>
  <si>
    <t>3*</t>
  </si>
  <si>
    <t>Obs.: O RP 3 era utilizado para marcar as despesas primárias discricionárias abrangidas pelo Programa de Aceleração do Crescimento (PAC), não mais existente, razão pela qual o marcador não é utilizado atualmente.</t>
  </si>
  <si>
    <t>PRIMARIO  SEM IMPACTO FISCAL</t>
  </si>
  <si>
    <t>RESULTADO LEI</t>
  </si>
  <si>
    <t>ANO</t>
  </si>
  <si>
    <t>Total - R$</t>
  </si>
  <si>
    <t>TEDs recebidos 2019-2023</t>
  </si>
  <si>
    <t>TEDs 2019 a 2023</t>
  </si>
  <si>
    <t>Emendas parlamentares 2019 a 2023</t>
  </si>
  <si>
    <t>8</t>
  </si>
  <si>
    <t>DESP.DISC.DECORRENTE DE EMENDA SF,CD E COMISSAO MISTA CN</t>
  </si>
  <si>
    <t>10/7/2023Filtro do relatório:
({Órgão UGE} = 26266:FUNDACAO UNIVERSIDADE FEDERAL DO PAMPA) E ({Item Informação} = DOTACAO ATUALIZADA, DESPESAS EMPENHADAS, 17:DESTAQUE RECEBIDO) E ({Ano Lançamento} = 2019, 2020, 2021, 2022, 2017, 2016, 2018, 2023)Jaqueline Mota Pires</t>
  </si>
  <si>
    <t>Despesas de Pessoal</t>
  </si>
  <si>
    <t>Despesas de Pessoal 2019 a 2023</t>
  </si>
  <si>
    <t>Custeio</t>
  </si>
  <si>
    <t>Investimentos</t>
  </si>
  <si>
    <t>Pessoal</t>
  </si>
  <si>
    <t>Valor - R$</t>
  </si>
  <si>
    <t>Comparativo LOA DIscricionário / TEDs / Emendas parlamentares/Folha de Pagamento 2019 a 2023</t>
  </si>
  <si>
    <t>Orçamento recebido 2019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</si>
</sst>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);\(#,##0.00\)"/>
  </numFmts>
  <fonts count="16" x14ac:knownFonts="1">
    <font>
      <sz val="10"/>
      <name val="Arial"/>
      <family val="2"/>
    </font>
    <font>
      <sz val="10"/>
      <name val="Arial"/>
    </font>
    <font>
      <sz val="18"/>
      <color rgb="FF000000"/>
      <name val="Tahoma"/>
      <charset val="1"/>
    </font>
    <font>
      <sz val="8"/>
      <color rgb="FF000000"/>
      <name val="Tahoma"/>
      <charset val="1"/>
    </font>
    <font>
      <b/>
      <sz val="8"/>
      <color rgb="FF000000"/>
      <name val="Tahoma"/>
      <charset val="1"/>
    </font>
    <font>
      <b/>
      <sz val="8"/>
      <color rgb="FF000000"/>
      <name val="Verdana"/>
      <charset val="1"/>
    </font>
    <font>
      <b/>
      <sz val="8"/>
      <color rgb="FFFFFFFF"/>
      <name val="Verdana"/>
      <charset val="1"/>
    </font>
    <font>
      <sz val="8"/>
      <color rgb="FF000000"/>
      <name val="Verdana"/>
      <charset val="1"/>
    </font>
    <font>
      <b/>
      <sz val="10"/>
      <name val="Arial"/>
      <family val="2"/>
    </font>
    <font>
      <b/>
      <sz val="8"/>
      <color rgb="FFFFFFFF"/>
      <name val="Verdana"/>
      <family val="2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Verdana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0A0A0"/>
        <bgColor rgb="FFC0C0C0"/>
      </patternFill>
    </fill>
    <fill>
      <patternFill patternType="solid">
        <fgColor rgb="FF6688C1"/>
        <bgColor rgb="FF808080"/>
      </patternFill>
    </fill>
    <fill>
      <patternFill patternType="solid">
        <fgColor rgb="FFDEECFA"/>
        <bgColor rgb="FFCCFFFF"/>
      </patternFill>
    </fill>
    <fill>
      <patternFill patternType="solid">
        <fgColor rgb="FF334F7D"/>
        <bgColor rgb="FF333333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patternFill patternType="solid">
        <fgColor rgb="FF334F7D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808080"/>
      </left>
      <right style="thin">
        <color rgb="FFC0C0C0"/>
      </right>
      <top style="thin">
        <color rgb="FF808080"/>
      </top>
      <bottom/>
      <diagonal/>
    </border>
    <border>
      <left style="thin">
        <color rgb="FF80808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C0C0C0"/>
      </top>
      <bottom/>
      <diagonal/>
    </border>
    <border>
      <left style="thin">
        <color rgb="FF808080"/>
      </left>
      <right style="thin">
        <color rgb="FFC0C0C0"/>
      </right>
      <top/>
      <bottom/>
      <diagonal/>
    </border>
    <border>
      <left/>
      <right/>
      <top style="thin">
        <color rgb="FFC0C0C0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vertical="center" wrapText="1"/>
    </xf>
    <xf numFmtId="164" fontId="7" fillId="4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6" fillId="5" borderId="6" xfId="0" applyNumberFormat="1" applyFont="1" applyFill="1" applyBorder="1" applyAlignment="1">
      <alignment horizontal="right" vertical="center"/>
    </xf>
    <xf numFmtId="164" fontId="6" fillId="5" borderId="7" xfId="0" applyNumberFormat="1" applyFont="1" applyFill="1" applyBorder="1" applyAlignment="1">
      <alignment horizontal="right" vertical="center"/>
    </xf>
    <xf numFmtId="164" fontId="6" fillId="5" borderId="8" xfId="0" applyNumberFormat="1" applyFont="1" applyFill="1" applyBorder="1" applyAlignment="1">
      <alignment horizontal="right" vertical="center"/>
    </xf>
    <xf numFmtId="164" fontId="6" fillId="5" borderId="9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9" fontId="1" fillId="0" borderId="0" xfId="1"/>
    <xf numFmtId="10" fontId="1" fillId="0" borderId="0" xfId="1" applyNumberFormat="1"/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0" fontId="9" fillId="3" borderId="0" xfId="0" applyFont="1" applyFill="1" applyBorder="1" applyAlignment="1">
      <alignment horizontal="left" vertical="center" wrapText="1"/>
    </xf>
    <xf numFmtId="0" fontId="0" fillId="0" borderId="0" xfId="0" applyFont="1"/>
    <xf numFmtId="44" fontId="0" fillId="0" borderId="0" xfId="0" applyNumberFormat="1"/>
    <xf numFmtId="44" fontId="0" fillId="0" borderId="0" xfId="0" applyNumberFormat="1" applyFont="1"/>
    <xf numFmtId="0" fontId="9" fillId="6" borderId="6" xfId="0" applyFont="1" applyFill="1" applyBorder="1" applyAlignment="1">
      <alignment horizontal="left" vertical="center" wrapText="1"/>
    </xf>
    <xf numFmtId="164" fontId="12" fillId="7" borderId="3" xfId="0" applyNumberFormat="1" applyFont="1" applyFill="1" applyBorder="1" applyAlignment="1">
      <alignment horizontal="right" vertical="center"/>
    </xf>
    <xf numFmtId="164" fontId="9" fillId="8" borderId="6" xfId="0" applyNumberFormat="1" applyFont="1" applyFill="1" applyBorder="1" applyAlignment="1">
      <alignment horizontal="right" vertical="center"/>
    </xf>
    <xf numFmtId="164" fontId="12" fillId="7" borderId="4" xfId="0" applyNumberFormat="1" applyFont="1" applyFill="1" applyBorder="1" applyAlignment="1">
      <alignment horizontal="right" vertical="center"/>
    </xf>
    <xf numFmtId="164" fontId="9" fillId="8" borderId="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3" borderId="6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left" vertical="center"/>
    </xf>
    <xf numFmtId="0" fontId="9" fillId="8" borderId="15" xfId="0" applyFont="1" applyFill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6" borderId="5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3" borderId="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8" fontId="15" fillId="0" borderId="0" xfId="0" applyNumberFormat="1" applyFont="1"/>
    <xf numFmtId="0" fontId="8" fillId="0" borderId="0" xfId="0" applyFont="1" applyAlignment="1">
      <alignment horizontal="center"/>
    </xf>
    <xf numFmtId="8" fontId="8" fillId="0" borderId="0" xfId="0" applyNumberFormat="1" applyFont="1"/>
    <xf numFmtId="10" fontId="8" fillId="0" borderId="0" xfId="0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CFA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88C1"/>
      <rgbColor rgb="FFA0A0A0"/>
      <rgbColor rgb="FF003366"/>
      <rgbColor rgb="FF339966"/>
      <rgbColor rgb="FF003300"/>
      <rgbColor rgb="FF333300"/>
      <rgbColor rgb="FF993300"/>
      <rgbColor rgb="FF993366"/>
      <rgbColor rgb="FF334F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2019 a 2023'!$E$22</c:f>
              <c:strCache>
                <c:ptCount val="1"/>
                <c:pt idx="0">
                  <c:v>LOA Discricionário 2019 - 2023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'Comparativo 2019 a 2023'!$D$23:$D$27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'Comparativo 2019 a 2023'!$E$23:$E$27</c:f>
              <c:numCache>
                <c:formatCode>_("R$"* #,##0.00_);_("R$"* \(#,##0.00\);_("R$"* "-"??_);_(@_)</c:formatCode>
                <c:ptCount val="5"/>
                <c:pt idx="0">
                  <c:v>52762388</c:v>
                </c:pt>
                <c:pt idx="1">
                  <c:v>51307957</c:v>
                </c:pt>
                <c:pt idx="2">
                  <c:v>40684424</c:v>
                </c:pt>
                <c:pt idx="3">
                  <c:v>46168008</c:v>
                </c:pt>
                <c:pt idx="4">
                  <c:v>54936008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7527072"/>
        <c:axId val="-407524352"/>
      </c:barChart>
      <c:catAx>
        <c:axId val="-40752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4352"/>
        <c:crosses val="autoZero"/>
        <c:auto val="1"/>
        <c:lblAlgn val="ctr"/>
        <c:lblOffset val="100"/>
        <c:noMultiLvlLbl val="0"/>
      </c:catAx>
      <c:valAx>
        <c:axId val="-4075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Orçamento recebido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'2020'!$E$27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'2020'!$B$28:$B$30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'2020'!$E$28:$E$30</c:f>
              <c:numCache>
                <c:formatCode>#,##0.00_);\(#,##0.00\)</c:formatCode>
                <c:ptCount val="3"/>
                <c:pt idx="0">
                  <c:v>51307957</c:v>
                </c:pt>
                <c:pt idx="1">
                  <c:v>4741222.58</c:v>
                </c:pt>
                <c:pt idx="2">
                  <c:v>5797683.04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251888"/>
        <c:axId val="-357266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'2020'!$C$27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'2020'!$B$28:$B$30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'2020'!$C$28:$C$30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'2020'!$D$27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'2020'!$B$28:$B$30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'2020'!$D$28:$D$30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'2020'!$F$27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3.3333333333333284E-2"/>
                  <c:y val="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000000000000001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'2020'!$B$28:$B$30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'2020'!$F$28:$F$30</c:f>
              <c:numCache>
                <c:formatCode>0.00%</c:formatCode>
                <c:ptCount val="3"/>
                <c:pt idx="0">
                  <c:v>0.82959676249459524</c:v>
                </c:pt>
                <c:pt idx="1">
                  <c:v>7.6660680576977017E-2</c:v>
                </c:pt>
                <c:pt idx="2">
                  <c:v>9.3742556928427756E-2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7254064"/>
        <c:axId val="-357260592"/>
      </c:lineChart>
      <c:catAx>
        <c:axId val="-35725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66576"/>
        <c:crosses val="autoZero"/>
        <c:auto val="1"/>
        <c:lblAlgn val="ctr"/>
        <c:lblOffset val="100"/>
        <c:noMultiLvlLbl val="0"/>
      </c:catAx>
      <c:valAx>
        <c:axId val="-35726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1888"/>
        <c:crosses val="autoZero"/>
        <c:crossBetween val="between"/>
      </c:valAx>
      <c:valAx>
        <c:axId val="-35726059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4064"/>
        <c:crosses val="max"/>
        <c:crossBetween val="between"/>
      </c:valAx>
      <c:catAx>
        <c:axId val="-35725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5726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Orçamento</a:t>
            </a:r>
            <a:r>
              <a:rPr lang="pt-BR" baseline="0"/>
              <a:t> recebido 2019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'2019'!$E$31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'2019'!$B$32:$B$34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'2019'!$E$32:$E$34</c:f>
              <c:numCache>
                <c:formatCode>#,##0.00</c:formatCode>
                <c:ptCount val="3"/>
                <c:pt idx="0" formatCode="#,##0.00_);\(#,##0.00\)">
                  <c:v>52762388</c:v>
                </c:pt>
                <c:pt idx="1">
                  <c:v>11857123.27</c:v>
                </c:pt>
                <c:pt idx="2" formatCode="#,##0.00_);\(#,##0.00\)">
                  <c:v>600000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262768"/>
        <c:axId val="-357253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'2019'!$C$31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'2019'!$B$32:$B$34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'2019'!$C$32:$C$34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'2019'!$D$31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'2019'!$B$32:$B$34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'2019'!$D$32:$D$34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'2019'!$F$31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'2019'!$B$32:$B$34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'2019'!$F$32:$F$34</c:f>
              <c:numCache>
                <c:formatCode>0.00%</c:formatCode>
                <c:ptCount val="3"/>
                <c:pt idx="0">
                  <c:v>0.80899698529740305</c:v>
                </c:pt>
                <c:pt idx="1">
                  <c:v>0.18180331374936415</c:v>
                </c:pt>
                <c:pt idx="2">
                  <c:v>9.1997009532328571E-3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7257328"/>
        <c:axId val="-357262224"/>
      </c:lineChart>
      <c:catAx>
        <c:axId val="-35726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3520"/>
        <c:crosses val="autoZero"/>
        <c:auto val="1"/>
        <c:lblAlgn val="ctr"/>
        <c:lblOffset val="100"/>
        <c:noMultiLvlLbl val="0"/>
      </c:catAx>
      <c:valAx>
        <c:axId val="-35725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62768"/>
        <c:crosses val="autoZero"/>
        <c:crossBetween val="between"/>
      </c:valAx>
      <c:valAx>
        <c:axId val="-357262224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7328"/>
        <c:crosses val="max"/>
        <c:crossBetween val="between"/>
      </c:valAx>
      <c:catAx>
        <c:axId val="-357257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57262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Orçamento recebido</a:t>
            </a:r>
            <a:r>
              <a:rPr lang="pt-BR" baseline="0"/>
              <a:t> 2018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'2018'!$E$26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'2018'!$B$27:$B$29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'2018'!$E$27:$E$29</c:f>
              <c:numCache>
                <c:formatCode>#,##0.00_);\(#,##0.00\)</c:formatCode>
                <c:ptCount val="3"/>
                <c:pt idx="0">
                  <c:v>49842819</c:v>
                </c:pt>
                <c:pt idx="1">
                  <c:v>14870404.41</c:v>
                </c:pt>
                <c:pt idx="2">
                  <c:v>200000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254608"/>
        <c:axId val="-357265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'2018'!$C$26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'2018'!$B$27:$B$29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'2018'!$C$27:$C$29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'2018'!$D$26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'2018'!$B$27:$B$29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'2018'!$D$27:$D$29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'2018'!$F$26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'2018'!$B$27:$B$29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'2018'!$F$27:$F$29</c:f>
              <c:numCache>
                <c:formatCode>0.00%</c:formatCode>
                <c:ptCount val="3"/>
                <c:pt idx="0">
                  <c:v>0.76783768208807857</c:v>
                </c:pt>
                <c:pt idx="1">
                  <c:v>0.22908128157612317</c:v>
                </c:pt>
                <c:pt idx="2">
                  <c:v>3.0810363357982565E-3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7658816"/>
        <c:axId val="-357252976"/>
      </c:lineChart>
      <c:catAx>
        <c:axId val="-35725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65488"/>
        <c:crosses val="autoZero"/>
        <c:auto val="1"/>
        <c:lblAlgn val="ctr"/>
        <c:lblOffset val="100"/>
        <c:noMultiLvlLbl val="0"/>
      </c:catAx>
      <c:valAx>
        <c:axId val="-35726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4608"/>
        <c:crosses val="autoZero"/>
        <c:crossBetween val="between"/>
      </c:valAx>
      <c:valAx>
        <c:axId val="-35725297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658816"/>
        <c:crosses val="max"/>
        <c:crossBetween val="between"/>
      </c:valAx>
      <c:catAx>
        <c:axId val="-357658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5725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Orçamento recebido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'2017'!$E$26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'2017'!$B$27:$B$29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'2017'!$E$27:$E$29</c:f>
              <c:numCache>
                <c:formatCode>#,##0.00_);\(#,##0.00\)</c:formatCode>
                <c:ptCount val="3"/>
                <c:pt idx="0">
                  <c:v>60366015</c:v>
                </c:pt>
                <c:pt idx="1">
                  <c:v>4151844</c:v>
                </c:pt>
                <c:pt idx="2">
                  <c:v>99999.41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657184"/>
        <c:axId val="-357649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'2017'!$C$26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'2017'!$B$27:$B$29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'2017'!$C$27:$C$29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'2017'!$D$26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'2017'!$B$27:$B$29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'2017'!$D$27:$D$29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'2017'!$F$26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3.88888888888888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'2017'!$B$27:$B$29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'2017'!$F$27:$F$29</c:f>
              <c:numCache>
                <c:formatCode>0.00%</c:formatCode>
                <c:ptCount val="3"/>
                <c:pt idx="0">
                  <c:v>0.93420018065250521</c:v>
                </c:pt>
                <c:pt idx="1">
                  <c:v>6.4252268678676561E-2</c:v>
                </c:pt>
                <c:pt idx="2">
                  <c:v>1.5475506688182737E-3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7656640"/>
        <c:axId val="-357660448"/>
      </c:lineChart>
      <c:catAx>
        <c:axId val="-35765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649568"/>
        <c:crosses val="autoZero"/>
        <c:auto val="1"/>
        <c:lblAlgn val="ctr"/>
        <c:lblOffset val="100"/>
        <c:noMultiLvlLbl val="0"/>
      </c:catAx>
      <c:valAx>
        <c:axId val="-3576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657184"/>
        <c:crosses val="autoZero"/>
        <c:crossBetween val="between"/>
      </c:valAx>
      <c:valAx>
        <c:axId val="-35766044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656640"/>
        <c:crosses val="max"/>
        <c:crossBetween val="between"/>
      </c:valAx>
      <c:catAx>
        <c:axId val="-357656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57660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Orçamento</a:t>
            </a:r>
            <a:r>
              <a:rPr lang="pt-BR" baseline="0"/>
              <a:t> recebido 2016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'2016'!$E$24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'2016'!$B$25:$B$26</c:f>
              <c:strCache>
                <c:ptCount val="2"/>
                <c:pt idx="0">
                  <c:v>ORÇAMENTO RECEBIDO VIA LOA (DESPESAS DISCRICIONÁRIAS)</c:v>
                </c:pt>
                <c:pt idx="1">
                  <c:v>DESTAQUE RECEBIDO (TEDs)</c:v>
                </c:pt>
              </c:strCache>
            </c:strRef>
          </c:cat>
          <c:val>
            <c:numRef>
              <c:f>'2016'!$E$25:$E$26</c:f>
              <c:numCache>
                <c:formatCode>#,##0.00_);\(#,##0.00\)</c:formatCode>
                <c:ptCount val="2"/>
                <c:pt idx="0">
                  <c:v>71857657</c:v>
                </c:pt>
                <c:pt idx="1">
                  <c:v>3858140.87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654464"/>
        <c:axId val="-357657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'2016'!$C$24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'2016'!$B$25:$B$26</c15:sqref>
                        </c15:formulaRef>
                      </c:ext>
                    </c:extLst>
                    <c:strCache>
                      <c:ptCount val="2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'2016'!$C$25:$C$26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'2016'!$D$24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'2016'!$B$25:$B$26</c15:sqref>
                        </c15:formulaRef>
                      </c:ext>
                    </c:extLst>
                    <c:strCache>
                      <c:ptCount val="2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'2016'!$D$25:$D$26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'2016'!$F$24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5.8333333333333334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666666666666666E-2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'2016'!$B$25:$B$26</c:f>
              <c:strCache>
                <c:ptCount val="2"/>
                <c:pt idx="0">
                  <c:v>ORÇAMENTO RECEBIDO VIA LOA (DESPESAS DISCRICIONÁRIAS)</c:v>
                </c:pt>
                <c:pt idx="1">
                  <c:v>DESTAQUE RECEBIDO (TEDs)</c:v>
                </c:pt>
              </c:strCache>
            </c:strRef>
          </c:cat>
          <c:val>
            <c:numRef>
              <c:f>'2016'!$F$25:$F$26</c:f>
              <c:numCache>
                <c:formatCode>0.00%</c:formatCode>
                <c:ptCount val="2"/>
                <c:pt idx="0">
                  <c:v>0.94904444014940936</c:v>
                </c:pt>
                <c:pt idx="1">
                  <c:v>5.0955559850590526E-2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7662080"/>
        <c:axId val="-357653920"/>
      </c:lineChart>
      <c:catAx>
        <c:axId val="-3576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657728"/>
        <c:crosses val="autoZero"/>
        <c:auto val="1"/>
        <c:lblAlgn val="ctr"/>
        <c:lblOffset val="100"/>
        <c:noMultiLvlLbl val="0"/>
      </c:catAx>
      <c:valAx>
        <c:axId val="-3576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654464"/>
        <c:crosses val="autoZero"/>
        <c:crossBetween val="between"/>
      </c:valAx>
      <c:valAx>
        <c:axId val="-357653920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662080"/>
        <c:crosses val="max"/>
        <c:crossBetween val="between"/>
      </c:valAx>
      <c:catAx>
        <c:axId val="-357662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57653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2019 a 2023'!$E$37</c:f>
              <c:strCache>
                <c:ptCount val="1"/>
                <c:pt idx="0">
                  <c:v>Investimentos 2019-2023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'Comparativo 2019 a 2023'!$D$38:$D$42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'Comparativo 2019 a 2023'!$E$38:$E$42</c:f>
              <c:numCache>
                <c:formatCode>_("R$"* #,##0.00_);_("R$"* \(#,##0.00\);_("R$"* "-"??_);_(@_)</c:formatCode>
                <c:ptCount val="5"/>
                <c:pt idx="0">
                  <c:v>6196644</c:v>
                </c:pt>
                <c:pt idx="1">
                  <c:v>6948790</c:v>
                </c:pt>
                <c:pt idx="2">
                  <c:v>4766358</c:v>
                </c:pt>
                <c:pt idx="3">
                  <c:v>3383910</c:v>
                </c:pt>
                <c:pt idx="4">
                  <c:v>4662814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7528704"/>
        <c:axId val="-407526528"/>
      </c:barChart>
      <c:catAx>
        <c:axId val="-40752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6528"/>
        <c:crosses val="autoZero"/>
        <c:auto val="1"/>
        <c:lblAlgn val="ctr"/>
        <c:lblOffset val="100"/>
        <c:noMultiLvlLbl val="0"/>
      </c:catAx>
      <c:valAx>
        <c:axId val="-40752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2019 a 2023'!$E$52</c:f>
              <c:strCache>
                <c:ptCount val="1"/>
                <c:pt idx="0">
                  <c:v>Despesas Correntes 2019 a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'Comparativo 2019 a 2023'!$D$53:$D$57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'Comparativo 2019 a 2023'!$E$53:$E$57</c:f>
              <c:numCache>
                <c:formatCode>_("R$"* #,##0.00_);_("R$"* \(#,##0.00\);_("R$"* "-"??_);_(@_)</c:formatCode>
                <c:ptCount val="5"/>
                <c:pt idx="0">
                  <c:v>46565744</c:v>
                </c:pt>
                <c:pt idx="1">
                  <c:v>44359167</c:v>
                </c:pt>
                <c:pt idx="2">
                  <c:v>35918066</c:v>
                </c:pt>
                <c:pt idx="3">
                  <c:v>42784098</c:v>
                </c:pt>
                <c:pt idx="4">
                  <c:v>50273194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7520000"/>
        <c:axId val="-407531424"/>
      </c:barChart>
      <c:catAx>
        <c:axId val="-40752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31424"/>
        <c:crosses val="autoZero"/>
        <c:auto val="1"/>
        <c:lblAlgn val="ctr"/>
        <c:lblOffset val="100"/>
        <c:noMultiLvlLbl val="0"/>
      </c:catAx>
      <c:valAx>
        <c:axId val="-4075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2019 a 2023'!$E$94</c:f>
              <c:strCache>
                <c:ptCount val="1"/>
                <c:pt idx="0">
                  <c:v>TEDs 2019 a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'Comparativo 2019 a 2023'!$D$95:$D$99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'Comparativo 2019 a 2023'!$E$95:$E$99</c:f>
              <c:numCache>
                <c:formatCode>_("R$"* #,##0.00_);_("R$"* \(#,##0.00\);_("R$"* "-"??_);_(@_)</c:formatCode>
                <c:ptCount val="5"/>
                <c:pt idx="0">
                  <c:v>11857123.27</c:v>
                </c:pt>
                <c:pt idx="1">
                  <c:v>4741222.58</c:v>
                </c:pt>
                <c:pt idx="2">
                  <c:v>3004748.25</c:v>
                </c:pt>
                <c:pt idx="3">
                  <c:v>8762845.1699999999</c:v>
                </c:pt>
                <c:pt idx="4">
                  <c:v>3168303.07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7528160"/>
        <c:axId val="-407527616"/>
      </c:barChart>
      <c:catAx>
        <c:axId val="-4075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7616"/>
        <c:crosses val="autoZero"/>
        <c:auto val="1"/>
        <c:lblAlgn val="ctr"/>
        <c:lblOffset val="100"/>
        <c:noMultiLvlLbl val="0"/>
      </c:catAx>
      <c:valAx>
        <c:axId val="-40752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2019 a 2023'!$E$135</c:f>
              <c:strCache>
                <c:ptCount val="1"/>
                <c:pt idx="0">
                  <c:v>Emendas parlamentares 2019 a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4.722222222222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'Comparativo 2019 a 2023'!$D$136:$D$140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'Comparativo 2019 a 2023'!$E$136:$E$140</c:f>
              <c:numCache>
                <c:formatCode>_("R$"* #,##0.00_);_("R$"* \(#,##0.00\);_("R$"* "-"??_);_(@_)</c:formatCode>
                <c:ptCount val="5"/>
                <c:pt idx="0">
                  <c:v>600000</c:v>
                </c:pt>
                <c:pt idx="1">
                  <c:v>5797683.04</c:v>
                </c:pt>
                <c:pt idx="2">
                  <c:v>260000</c:v>
                </c:pt>
                <c:pt idx="3">
                  <c:v>3100000</c:v>
                </c:pt>
                <c:pt idx="4">
                  <c:v>3298840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7522176"/>
        <c:axId val="-407534688"/>
      </c:barChart>
      <c:catAx>
        <c:axId val="-4075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34688"/>
        <c:crosses val="autoZero"/>
        <c:auto val="1"/>
        <c:lblAlgn val="ctr"/>
        <c:lblOffset val="100"/>
        <c:noMultiLvlLbl val="0"/>
      </c:catAx>
      <c:valAx>
        <c:axId val="-4075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2019 a 2023'!$E$187</c:f>
              <c:strCache>
                <c:ptCount val="1"/>
                <c:pt idx="0">
                  <c:v>Despesas de Pessoal 2019 a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185067526415994E-16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'Comparativo 2019 a 2023'!$D$188:$D$192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'Comparativo 2019 a 2023'!$E$188:$E$192</c:f>
              <c:numCache>
                <c:formatCode>#,##0.00</c:formatCode>
                <c:ptCount val="5"/>
                <c:pt idx="0">
                  <c:v>286133579</c:v>
                </c:pt>
                <c:pt idx="1">
                  <c:v>296688071</c:v>
                </c:pt>
                <c:pt idx="2">
                  <c:v>305935903</c:v>
                </c:pt>
                <c:pt idx="3">
                  <c:v>317948656</c:v>
                </c:pt>
                <c:pt idx="4">
                  <c:v>344704992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5530400"/>
        <c:axId val="-255529312"/>
      </c:barChart>
      <c:catAx>
        <c:axId val="-25553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55529312"/>
        <c:crosses val="autoZero"/>
        <c:auto val="1"/>
        <c:lblAlgn val="ctr"/>
        <c:lblOffset val="100"/>
        <c:noMultiLvlLbl val="0"/>
      </c:catAx>
      <c:valAx>
        <c:axId val="-2555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5553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Orçamento</a:t>
            </a:r>
            <a:r>
              <a:rPr lang="pt-BR" baseline="0"/>
              <a:t> recebido 2023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'2023'!$E$29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'2023'!$B$30:$B$32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'2023'!$E$30:$E$32</c:f>
              <c:numCache>
                <c:formatCode>#,##0.00_);\(#,##0.00\)</c:formatCode>
                <c:ptCount val="3"/>
                <c:pt idx="0">
                  <c:v>54936008</c:v>
                </c:pt>
                <c:pt idx="1">
                  <c:v>3168303.07</c:v>
                </c:pt>
                <c:pt idx="2">
                  <c:v>3298840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7530880"/>
        <c:axId val="-407525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'2023'!$C$29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'2023'!$B$30:$B$32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'2023'!$C$30:$C$32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'2023'!$D$29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'2023'!$B$30:$B$32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'2023'!$D$30:$D$32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'2023'!$F$29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'2023'!$B$30:$B$32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'2023'!$F$30:$F$32</c:f>
              <c:numCache>
                <c:formatCode>0.00%</c:formatCode>
                <c:ptCount val="3"/>
                <c:pt idx="0">
                  <c:v>0.92556532059474383</c:v>
                </c:pt>
                <c:pt idx="1">
                  <c:v>2.0909141599704719E-2</c:v>
                </c:pt>
                <c:pt idx="2">
                  <c:v>5.3525537805551408E-2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4854048"/>
        <c:axId val="-524854592"/>
      </c:lineChart>
      <c:catAx>
        <c:axId val="-4075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25440"/>
        <c:crosses val="autoZero"/>
        <c:auto val="1"/>
        <c:lblAlgn val="ctr"/>
        <c:lblOffset val="100"/>
        <c:noMultiLvlLbl val="0"/>
      </c:catAx>
      <c:valAx>
        <c:axId val="-40752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530880"/>
        <c:crosses val="autoZero"/>
        <c:crossBetween val="between"/>
      </c:valAx>
      <c:valAx>
        <c:axId val="-52485459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24854048"/>
        <c:crosses val="max"/>
        <c:crossBetween val="between"/>
      </c:valAx>
      <c:catAx>
        <c:axId val="-524854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524854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Orçamento recebido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'2022'!$E$27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'2022'!$B$28:$B$30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'2022'!$E$28:$E$30</c:f>
              <c:numCache>
                <c:formatCode>#,##0.00_);\(#,##0.00\)</c:formatCode>
                <c:ptCount val="3"/>
                <c:pt idx="0">
                  <c:v>46168008</c:v>
                </c:pt>
                <c:pt idx="1">
                  <c:v>8762845.1699999999</c:v>
                </c:pt>
                <c:pt idx="2">
                  <c:v>3100000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264944"/>
        <c:axId val="-357258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'2022'!$C$27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'2022'!$B$28:$B$30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'2022'!$D$27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'2022'!$B$28:$B$30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'2022'!$F$27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'2022'!$B$28:$B$30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'2022'!$F$28:$F$30</c:f>
              <c:numCache>
                <c:formatCode>0.00%</c:formatCode>
                <c:ptCount val="3"/>
                <c:pt idx="0">
                  <c:v>0.79557692982303607</c:v>
                </c:pt>
                <c:pt idx="1">
                  <c:v>0.15100321107341733</c:v>
                </c:pt>
                <c:pt idx="2">
                  <c:v>5.3419859103546588E-2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7261680"/>
        <c:axId val="-357252432"/>
      </c:lineChart>
      <c:catAx>
        <c:axId val="-3572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8960"/>
        <c:crosses val="autoZero"/>
        <c:auto val="1"/>
        <c:lblAlgn val="ctr"/>
        <c:lblOffset val="100"/>
        <c:noMultiLvlLbl val="0"/>
      </c:catAx>
      <c:valAx>
        <c:axId val="-3572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64944"/>
        <c:crosses val="autoZero"/>
        <c:crossBetween val="between"/>
      </c:valAx>
      <c:valAx>
        <c:axId val="-35725243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61680"/>
        <c:crosses val="max"/>
        <c:crossBetween val="between"/>
      </c:valAx>
      <c:catAx>
        <c:axId val="-357261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5725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Orçamento</a:t>
            </a:r>
            <a:r>
              <a:rPr lang="pt-BR" baseline="0"/>
              <a:t> recebido 2021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'2021'!$E$27</c:f>
              <c:strCache>
                <c:ptCount val="1"/>
                <c:pt idx="0">
                  <c:v>Dotação atualizada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'2021'!$B$28:$B$30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'2021'!$E$28:$E$30</c:f>
              <c:numCache>
                <c:formatCode>#,##0.00_);\(#,##0.00\)</c:formatCode>
                <c:ptCount val="3"/>
                <c:pt idx="0">
                  <c:v>40684424</c:v>
                </c:pt>
                <c:pt idx="1">
                  <c:v>3004748.25</c:v>
                </c:pt>
                <c:pt idx="2">
                  <c:v>260000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57258416"/>
        <c:axId val="-357256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'2021'!$C$27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'2021'!$B$28:$B$30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'2021'!$D$27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'2021'!$B$28:$B$30</c15:sqref>
                        </c15:formulaRef>
                      </c:ext>
                    </c:extLst>
                    <c:strCache>
                      <c:ptCount val="3"/>
                      <c:pt idx="0">
                        <c:v>ORÇAMENTO RECEBIDO VIA LOA (DESPESAS DISCRICIONÁRIAS)</c:v>
                      </c:pt>
                      <c:pt idx="1">
                        <c:v>DESTAQUE RECEBIDO (TEDs)</c:v>
                      </c:pt>
                      <c:pt idx="2">
                        <c:v>EMENDA PARLAMENTAR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'2021'!$F$27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'2021'!$B$28:$B$30</c:f>
              <c:strCache>
                <c:ptCount val="3"/>
                <c:pt idx="0">
                  <c:v>ORÇAMENTO RECEBIDO VIA LOA (DESPESAS DISCRICIONÁRIAS)</c:v>
                </c:pt>
                <c:pt idx="1">
                  <c:v>DESTAQUE RECEBIDO (TEDs)</c:v>
                </c:pt>
                <c:pt idx="2">
                  <c:v>EMENDA PARLAMENTAR</c:v>
                </c:pt>
              </c:strCache>
            </c:strRef>
          </c:cat>
          <c:val>
            <c:numRef>
              <c:f>'2021'!$F$28:$F$30</c:f>
              <c:numCache>
                <c:formatCode>0.00%</c:formatCode>
                <c:ptCount val="3"/>
                <c:pt idx="0">
                  <c:v>0.92571536429790213</c:v>
                </c:pt>
                <c:pt idx="1">
                  <c:v>6.8368710857802328E-2</c:v>
                </c:pt>
                <c:pt idx="2">
                  <c:v>5.91592484429556E-3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57263856"/>
        <c:axId val="-357251344"/>
      </c:lineChart>
      <c:catAx>
        <c:axId val="-35725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6784"/>
        <c:crosses val="autoZero"/>
        <c:auto val="1"/>
        <c:lblAlgn val="ctr"/>
        <c:lblOffset val="100"/>
        <c:noMultiLvlLbl val="0"/>
      </c:catAx>
      <c:valAx>
        <c:axId val="-3572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58416"/>
        <c:crosses val="autoZero"/>
        <c:crossBetween val="between"/>
      </c:valAx>
      <c:valAx>
        <c:axId val="-357251344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7263856"/>
        <c:crosses val="max"/>
        <c:crossBetween val="between"/>
      </c:valAx>
      <c:catAx>
        <c:axId val="-357263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5725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617621</xdr:colOff>
      <xdr:row>20</xdr:row>
      <xdr:rowOff>56146</xdr:rowOff>
    </xdr:from>
    <xdr:to>
      <xdr:col>5</xdr:col>
      <xdr:colOff>123922</xdr:colOff>
      <xdr:row>35</xdr:row>
      <xdr:rowOff>145981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599976</xdr:colOff>
      <xdr:row>36</xdr:row>
      <xdr:rowOff>19252</xdr:rowOff>
    </xdr:from>
    <xdr:to>
      <xdr:col>5</xdr:col>
      <xdr:colOff>126734</xdr:colOff>
      <xdr:row>52</xdr:row>
      <xdr:rowOff>80212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609601</xdr:colOff>
      <xdr:row>52</xdr:row>
      <xdr:rowOff>72189</xdr:rowOff>
    </xdr:from>
    <xdr:to>
      <xdr:col>5</xdr:col>
      <xdr:colOff>136359</xdr:colOff>
      <xdr:row>68</xdr:row>
      <xdr:rowOff>120316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489284</xdr:colOff>
      <xdr:row>91</xdr:row>
      <xdr:rowOff>76200</xdr:rowOff>
    </xdr:from>
    <xdr:to>
      <xdr:col>5</xdr:col>
      <xdr:colOff>16042</xdr:colOff>
      <xdr:row>107</xdr:row>
      <xdr:rowOff>124326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1451811</xdr:colOff>
      <xdr:row>131</xdr:row>
      <xdr:rowOff>116308</xdr:rowOff>
    </xdr:from>
    <xdr:to>
      <xdr:col>5</xdr:col>
      <xdr:colOff>96253</xdr:colOff>
      <xdr:row>147</xdr:row>
      <xdr:rowOff>164434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1772653</xdr:colOff>
      <xdr:row>184</xdr:row>
      <xdr:rowOff>36094</xdr:rowOff>
    </xdr:from>
    <xdr:to>
      <xdr:col>5</xdr:col>
      <xdr:colOff>32085</xdr:colOff>
      <xdr:row>200</xdr:row>
      <xdr:rowOff>84221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9</xdr:row>
      <xdr:rowOff>163830</xdr:rowOff>
    </xdr:from>
    <xdr:to>
      <xdr:col>15</xdr:col>
      <xdr:colOff>15240</xdr:colOff>
      <xdr:row>26</xdr:row>
      <xdr:rowOff>110490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10</xdr:row>
      <xdr:rowOff>80010</xdr:rowOff>
    </xdr:from>
    <xdr:to>
      <xdr:col>15</xdr:col>
      <xdr:colOff>7620</xdr:colOff>
      <xdr:row>24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11</xdr:row>
      <xdr:rowOff>110490</xdr:rowOff>
    </xdr:from>
    <xdr:to>
      <xdr:col>15</xdr:col>
      <xdr:colOff>60960</xdr:colOff>
      <xdr:row>23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274320</xdr:colOff>
      <xdr:row>9</xdr:row>
      <xdr:rowOff>163830</xdr:rowOff>
    </xdr:from>
    <xdr:to>
      <xdr:col>15</xdr:col>
      <xdr:colOff>91440</xdr:colOff>
      <xdr:row>24</xdr:row>
      <xdr:rowOff>110490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11</xdr:row>
      <xdr:rowOff>72390</xdr:rowOff>
    </xdr:from>
    <xdr:to>
      <xdr:col>15</xdr:col>
      <xdr:colOff>60960</xdr:colOff>
      <xdr:row>24</xdr:row>
      <xdr:rowOff>49530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9</xdr:row>
      <xdr:rowOff>87630</xdr:rowOff>
    </xdr:from>
    <xdr:to>
      <xdr:col>15</xdr:col>
      <xdr:colOff>38100</xdr:colOff>
      <xdr:row>23</xdr:row>
      <xdr:rowOff>118110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</xdr:colOff>
      <xdr:row>9</xdr:row>
      <xdr:rowOff>57150</xdr:rowOff>
    </xdr:from>
    <xdr:to>
      <xdr:col>15</xdr:col>
      <xdr:colOff>76200</xdr:colOff>
      <xdr:row>24</xdr:row>
      <xdr:rowOff>3810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274320</xdr:colOff>
      <xdr:row>8</xdr:row>
      <xdr:rowOff>26670</xdr:rowOff>
    </xdr:from>
    <xdr:to>
      <xdr:col>15</xdr:col>
      <xdr:colOff>91440</xdr:colOff>
      <xdr:row>23</xdr:row>
      <xdr:rowOff>3810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showGridLines="0" tabSelected="1" topLeftCell="A184" zoomScale="95" zoomScaleNormal="95" workbookViewId="0">
      <selection activeCell="D211" sqref="D211"/>
    </sheetView>
  </sheetViews>
  <sheetFormatPr defaultRowHeight="13.2" x14ac:dyDescent="0.25"/>
  <cols>
    <col min="2" max="2" width="30.5546875" customWidth="1"/>
    <col min="3" max="3" width="12.109375" customWidth="1"/>
    <col min="4" max="4" width="19.6640625" customWidth="1"/>
    <col min="5" max="5" width="33" customWidth="1"/>
    <col min="8" max="8" width="11.88671875" bestFit="1" customWidth="1"/>
  </cols>
  <sheetData>
    <row r="1" spans="1:5" ht="13.8" thickBot="1" x14ac:dyDescent="0.3">
      <c r="A1" s="37" t="s">
        <v>69</v>
      </c>
      <c r="B1" s="37"/>
      <c r="C1" s="37"/>
      <c r="D1" s="37"/>
      <c r="E1" s="37"/>
    </row>
    <row r="3" spans="1:5" x14ac:dyDescent="0.25">
      <c r="A3" s="22" t="s">
        <v>50</v>
      </c>
    </row>
    <row r="4" spans="1:5" x14ac:dyDescent="0.25">
      <c r="A4" s="5" t="s">
        <v>45</v>
      </c>
      <c r="B4" s="5" t="s">
        <v>6</v>
      </c>
      <c r="C4" s="41" t="s">
        <v>14</v>
      </c>
      <c r="D4" s="41"/>
      <c r="E4" s="5" t="s">
        <v>49</v>
      </c>
    </row>
    <row r="5" spans="1:5" x14ac:dyDescent="0.25">
      <c r="A5" s="38">
        <v>2023</v>
      </c>
      <c r="B5" s="39" t="s">
        <v>25</v>
      </c>
      <c r="C5" s="7" t="s">
        <v>26</v>
      </c>
      <c r="D5" s="7" t="s">
        <v>27</v>
      </c>
      <c r="E5" s="8">
        <v>4662814</v>
      </c>
    </row>
    <row r="6" spans="1:5" ht="20.399999999999999" x14ac:dyDescent="0.25">
      <c r="A6" s="38"/>
      <c r="B6" s="39"/>
      <c r="C6" s="7" t="s">
        <v>22</v>
      </c>
      <c r="D6" s="7" t="s">
        <v>23</v>
      </c>
      <c r="E6" s="8">
        <v>50273194</v>
      </c>
    </row>
    <row r="7" spans="1:5" x14ac:dyDescent="0.25">
      <c r="A7" s="38"/>
      <c r="B7" s="39"/>
      <c r="C7" s="40" t="s">
        <v>20</v>
      </c>
      <c r="D7" s="40"/>
      <c r="E7" s="10">
        <v>54936008</v>
      </c>
    </row>
    <row r="8" spans="1:5" x14ac:dyDescent="0.25">
      <c r="A8" s="38">
        <v>2022</v>
      </c>
      <c r="B8" s="39" t="s">
        <v>25</v>
      </c>
      <c r="C8" s="7" t="s">
        <v>26</v>
      </c>
      <c r="D8" s="7" t="s">
        <v>27</v>
      </c>
      <c r="E8" s="8">
        <v>3383910</v>
      </c>
    </row>
    <row r="9" spans="1:5" ht="20.399999999999999" x14ac:dyDescent="0.25">
      <c r="A9" s="38"/>
      <c r="B9" s="39"/>
      <c r="C9" s="7" t="s">
        <v>22</v>
      </c>
      <c r="D9" s="7" t="s">
        <v>23</v>
      </c>
      <c r="E9" s="8">
        <v>42784098</v>
      </c>
    </row>
    <row r="10" spans="1:5" x14ac:dyDescent="0.25">
      <c r="A10" s="38"/>
      <c r="B10" s="39"/>
      <c r="C10" s="40" t="s">
        <v>20</v>
      </c>
      <c r="D10" s="40"/>
      <c r="E10" s="10">
        <v>46168008</v>
      </c>
    </row>
    <row r="11" spans="1:5" x14ac:dyDescent="0.25">
      <c r="A11" s="38">
        <v>2021</v>
      </c>
      <c r="B11" s="39" t="s">
        <v>25</v>
      </c>
      <c r="C11" s="7" t="s">
        <v>26</v>
      </c>
      <c r="D11" s="7" t="s">
        <v>27</v>
      </c>
      <c r="E11" s="8">
        <v>4766358</v>
      </c>
    </row>
    <row r="12" spans="1:5" ht="20.399999999999999" x14ac:dyDescent="0.25">
      <c r="A12" s="38"/>
      <c r="B12" s="39"/>
      <c r="C12" s="7" t="s">
        <v>22</v>
      </c>
      <c r="D12" s="7" t="s">
        <v>23</v>
      </c>
      <c r="E12" s="8">
        <v>35918066</v>
      </c>
    </row>
    <row r="13" spans="1:5" x14ac:dyDescent="0.25">
      <c r="A13" s="38"/>
      <c r="B13" s="39"/>
      <c r="C13" s="40" t="s">
        <v>20</v>
      </c>
      <c r="D13" s="40"/>
      <c r="E13" s="10">
        <v>40684424</v>
      </c>
    </row>
    <row r="14" spans="1:5" x14ac:dyDescent="0.25">
      <c r="A14" s="38">
        <v>2020</v>
      </c>
      <c r="B14" s="39" t="s">
        <v>25</v>
      </c>
      <c r="C14" s="7" t="s">
        <v>26</v>
      </c>
      <c r="D14" s="7" t="s">
        <v>27</v>
      </c>
      <c r="E14" s="8">
        <v>6948790</v>
      </c>
    </row>
    <row r="15" spans="1:5" ht="20.399999999999999" x14ac:dyDescent="0.25">
      <c r="A15" s="38"/>
      <c r="B15" s="39"/>
      <c r="C15" s="7" t="s">
        <v>22</v>
      </c>
      <c r="D15" s="7" t="s">
        <v>23</v>
      </c>
      <c r="E15" s="8">
        <v>44359167</v>
      </c>
    </row>
    <row r="16" spans="1:5" x14ac:dyDescent="0.25">
      <c r="A16" s="38"/>
      <c r="B16" s="39"/>
      <c r="C16" s="40" t="s">
        <v>20</v>
      </c>
      <c r="D16" s="40"/>
      <c r="E16" s="10">
        <v>51307957</v>
      </c>
    </row>
    <row r="17" spans="1:5" x14ac:dyDescent="0.25">
      <c r="A17" s="38">
        <v>2019</v>
      </c>
      <c r="B17" s="39" t="s">
        <v>25</v>
      </c>
      <c r="C17" s="20" t="s">
        <v>26</v>
      </c>
      <c r="D17" s="20" t="s">
        <v>27</v>
      </c>
      <c r="E17" s="8">
        <v>6196644</v>
      </c>
    </row>
    <row r="18" spans="1:5" ht="20.399999999999999" x14ac:dyDescent="0.25">
      <c r="A18" s="38"/>
      <c r="B18" s="39"/>
      <c r="C18" s="20" t="s">
        <v>22</v>
      </c>
      <c r="D18" s="20" t="s">
        <v>23</v>
      </c>
      <c r="E18" s="8">
        <v>46565744</v>
      </c>
    </row>
    <row r="19" spans="1:5" x14ac:dyDescent="0.25">
      <c r="A19" s="38"/>
      <c r="B19" s="39"/>
      <c r="C19" s="40" t="s">
        <v>20</v>
      </c>
      <c r="D19" s="40"/>
      <c r="E19" s="10">
        <v>52762388</v>
      </c>
    </row>
    <row r="20" spans="1:5" x14ac:dyDescent="0.25">
      <c r="D20" s="24" t="s">
        <v>56</v>
      </c>
      <c r="E20" s="23">
        <f>E19+E16+E13+E10+E7</f>
        <v>245858785</v>
      </c>
    </row>
    <row r="22" spans="1:5" x14ac:dyDescent="0.25">
      <c r="D22" t="s">
        <v>45</v>
      </c>
      <c r="E22" t="s">
        <v>46</v>
      </c>
    </row>
    <row r="23" spans="1:5" x14ac:dyDescent="0.25">
      <c r="D23">
        <v>2019</v>
      </c>
      <c r="E23" s="26">
        <v>52762388</v>
      </c>
    </row>
    <row r="24" spans="1:5" x14ac:dyDescent="0.25">
      <c r="D24">
        <v>2020</v>
      </c>
      <c r="E24" s="26">
        <v>51307957</v>
      </c>
    </row>
    <row r="25" spans="1:5" x14ac:dyDescent="0.25">
      <c r="D25">
        <v>2021</v>
      </c>
      <c r="E25" s="26">
        <v>40684424</v>
      </c>
    </row>
    <row r="26" spans="1:5" x14ac:dyDescent="0.25">
      <c r="D26">
        <v>2022</v>
      </c>
      <c r="E26" s="26">
        <v>46168008</v>
      </c>
    </row>
    <row r="27" spans="1:5" x14ac:dyDescent="0.25">
      <c r="D27">
        <v>2023</v>
      </c>
      <c r="E27" s="26">
        <v>54936008</v>
      </c>
    </row>
    <row r="28" spans="1:5" x14ac:dyDescent="0.25">
      <c r="E28" s="14">
        <f>SUM(E23:E27)</f>
        <v>245858785</v>
      </c>
    </row>
    <row r="29" spans="1:5" x14ac:dyDescent="0.25">
      <c r="D29">
        <v>2024</v>
      </c>
      <c r="E29" s="16">
        <v>56221559</v>
      </c>
    </row>
    <row r="30" spans="1:5" x14ac:dyDescent="0.25">
      <c r="E30" s="16">
        <f>E28+E29</f>
        <v>302080344</v>
      </c>
    </row>
    <row r="37" spans="4:5" x14ac:dyDescent="0.25">
      <c r="D37" t="s">
        <v>45</v>
      </c>
      <c r="E37" t="s">
        <v>47</v>
      </c>
    </row>
    <row r="38" spans="4:5" x14ac:dyDescent="0.25">
      <c r="D38">
        <v>2019</v>
      </c>
      <c r="E38" s="26">
        <f>E17</f>
        <v>6196644</v>
      </c>
    </row>
    <row r="39" spans="4:5" x14ac:dyDescent="0.25">
      <c r="D39">
        <v>2020</v>
      </c>
      <c r="E39" s="26">
        <f>E14</f>
        <v>6948790</v>
      </c>
    </row>
    <row r="40" spans="4:5" x14ac:dyDescent="0.25">
      <c r="D40">
        <v>2021</v>
      </c>
      <c r="E40" s="26">
        <f>E11</f>
        <v>4766358</v>
      </c>
    </row>
    <row r="41" spans="4:5" x14ac:dyDescent="0.25">
      <c r="D41">
        <v>2022</v>
      </c>
      <c r="E41" s="26">
        <f>E8</f>
        <v>3383910</v>
      </c>
    </row>
    <row r="42" spans="4:5" x14ac:dyDescent="0.25">
      <c r="D42">
        <v>2023</v>
      </c>
      <c r="E42" s="26">
        <f>E5</f>
        <v>4662814</v>
      </c>
    </row>
    <row r="43" spans="4:5" x14ac:dyDescent="0.25">
      <c r="E43" s="14">
        <f>SUM(E38:E42)</f>
        <v>25958516</v>
      </c>
    </row>
    <row r="44" spans="4:5" x14ac:dyDescent="0.25">
      <c r="D44">
        <v>2024</v>
      </c>
      <c r="E44" s="16">
        <v>2133813</v>
      </c>
    </row>
    <row r="45" spans="4:5" x14ac:dyDescent="0.25">
      <c r="E45" s="16">
        <f>E43+E44</f>
        <v>28092329</v>
      </c>
    </row>
    <row r="52" spans="4:5" x14ac:dyDescent="0.25">
      <c r="D52" t="s">
        <v>45</v>
      </c>
      <c r="E52" t="s">
        <v>48</v>
      </c>
    </row>
    <row r="53" spans="4:5" x14ac:dyDescent="0.25">
      <c r="D53">
        <v>2019</v>
      </c>
      <c r="E53" s="26">
        <f>E18</f>
        <v>46565744</v>
      </c>
    </row>
    <row r="54" spans="4:5" x14ac:dyDescent="0.25">
      <c r="D54">
        <v>2020</v>
      </c>
      <c r="E54" s="26">
        <f>E15</f>
        <v>44359167</v>
      </c>
    </row>
    <row r="55" spans="4:5" x14ac:dyDescent="0.25">
      <c r="D55">
        <v>2021</v>
      </c>
      <c r="E55" s="26">
        <f>E12</f>
        <v>35918066</v>
      </c>
    </row>
    <row r="56" spans="4:5" x14ac:dyDescent="0.25">
      <c r="D56">
        <v>2022</v>
      </c>
      <c r="E56" s="26">
        <f>E9</f>
        <v>42784098</v>
      </c>
    </row>
    <row r="57" spans="4:5" x14ac:dyDescent="0.25">
      <c r="D57">
        <v>2023</v>
      </c>
      <c r="E57" s="26">
        <f>E6</f>
        <v>50273194</v>
      </c>
    </row>
    <row r="58" spans="4:5" x14ac:dyDescent="0.25">
      <c r="E58" s="14">
        <f>SUM(E53:E57)</f>
        <v>219900269</v>
      </c>
    </row>
    <row r="71" spans="1:5" x14ac:dyDescent="0.25">
      <c r="A71" s="22" t="s">
        <v>57</v>
      </c>
    </row>
    <row r="72" spans="1:5" ht="13.2" customHeight="1" x14ac:dyDescent="0.25">
      <c r="A72" s="5" t="s">
        <v>55</v>
      </c>
      <c r="B72" s="5" t="s">
        <v>54</v>
      </c>
      <c r="C72" s="41" t="s">
        <v>14</v>
      </c>
      <c r="D72" s="41"/>
      <c r="E72" s="5" t="s">
        <v>12</v>
      </c>
    </row>
    <row r="73" spans="1:5" x14ac:dyDescent="0.25">
      <c r="A73" s="38">
        <v>2023</v>
      </c>
      <c r="B73" s="39" t="s">
        <v>25</v>
      </c>
      <c r="C73" s="21" t="s">
        <v>26</v>
      </c>
      <c r="D73" s="21" t="s">
        <v>27</v>
      </c>
      <c r="E73" s="8">
        <v>34074.870000000003</v>
      </c>
    </row>
    <row r="74" spans="1:5" ht="20.399999999999999" x14ac:dyDescent="0.25">
      <c r="A74" s="38"/>
      <c r="B74" s="39"/>
      <c r="C74" s="21" t="s">
        <v>22</v>
      </c>
      <c r="D74" s="21" t="s">
        <v>23</v>
      </c>
      <c r="E74" s="8">
        <v>3134228.2</v>
      </c>
    </row>
    <row r="75" spans="1:5" x14ac:dyDescent="0.25">
      <c r="A75" s="38"/>
      <c r="B75" s="39"/>
      <c r="C75" s="40" t="s">
        <v>20</v>
      </c>
      <c r="D75" s="40"/>
      <c r="E75" s="10">
        <v>3168303.07</v>
      </c>
    </row>
    <row r="76" spans="1:5" x14ac:dyDescent="0.25">
      <c r="A76" s="38">
        <v>2022</v>
      </c>
      <c r="B76" s="39" t="s">
        <v>25</v>
      </c>
      <c r="C76" s="21" t="s">
        <v>26</v>
      </c>
      <c r="D76" s="21" t="s">
        <v>27</v>
      </c>
      <c r="E76" s="8">
        <v>4977519.78</v>
      </c>
    </row>
    <row r="77" spans="1:5" ht="20.399999999999999" x14ac:dyDescent="0.25">
      <c r="A77" s="38"/>
      <c r="B77" s="39"/>
      <c r="C77" s="21" t="s">
        <v>22</v>
      </c>
      <c r="D77" s="21" t="s">
        <v>23</v>
      </c>
      <c r="E77" s="8">
        <v>3785325.39</v>
      </c>
    </row>
    <row r="78" spans="1:5" x14ac:dyDescent="0.25">
      <c r="A78" s="38"/>
      <c r="B78" s="39"/>
      <c r="C78" s="40" t="s">
        <v>20</v>
      </c>
      <c r="D78" s="40"/>
      <c r="E78" s="10">
        <v>8762845.1699999999</v>
      </c>
    </row>
    <row r="79" spans="1:5" x14ac:dyDescent="0.25">
      <c r="A79" s="38">
        <v>2021</v>
      </c>
      <c r="B79" s="39" t="s">
        <v>25</v>
      </c>
      <c r="C79" s="21" t="s">
        <v>26</v>
      </c>
      <c r="D79" s="21" t="s">
        <v>27</v>
      </c>
      <c r="E79" s="8">
        <v>290343.15000000002</v>
      </c>
    </row>
    <row r="80" spans="1:5" ht="20.399999999999999" x14ac:dyDescent="0.25">
      <c r="A80" s="38"/>
      <c r="B80" s="39"/>
      <c r="C80" s="21" t="s">
        <v>22</v>
      </c>
      <c r="D80" s="21" t="s">
        <v>23</v>
      </c>
      <c r="E80" s="8">
        <v>2714405.1</v>
      </c>
    </row>
    <row r="81" spans="1:5" x14ac:dyDescent="0.25">
      <c r="A81" s="38"/>
      <c r="B81" s="39"/>
      <c r="C81" s="40" t="s">
        <v>20</v>
      </c>
      <c r="D81" s="40"/>
      <c r="E81" s="10">
        <v>3004748.25</v>
      </c>
    </row>
    <row r="82" spans="1:5" x14ac:dyDescent="0.25">
      <c r="A82" s="38">
        <v>2020</v>
      </c>
      <c r="B82" s="39" t="s">
        <v>25</v>
      </c>
      <c r="C82" s="21" t="s">
        <v>26</v>
      </c>
      <c r="D82" s="21" t="s">
        <v>27</v>
      </c>
      <c r="E82" s="8">
        <v>1389003.29</v>
      </c>
    </row>
    <row r="83" spans="1:5" ht="20.399999999999999" x14ac:dyDescent="0.25">
      <c r="A83" s="38"/>
      <c r="B83" s="39"/>
      <c r="C83" s="21" t="s">
        <v>22</v>
      </c>
      <c r="D83" s="21" t="s">
        <v>23</v>
      </c>
      <c r="E83" s="8">
        <v>3352219.29</v>
      </c>
    </row>
    <row r="84" spans="1:5" x14ac:dyDescent="0.25">
      <c r="A84" s="38"/>
      <c r="B84" s="39"/>
      <c r="C84" s="40" t="s">
        <v>20</v>
      </c>
      <c r="D84" s="40"/>
      <c r="E84" s="10">
        <v>4741222.58</v>
      </c>
    </row>
    <row r="85" spans="1:5" x14ac:dyDescent="0.25">
      <c r="A85" s="42">
        <v>2019</v>
      </c>
      <c r="B85" s="39" t="s">
        <v>25</v>
      </c>
      <c r="C85" s="21" t="s">
        <v>26</v>
      </c>
      <c r="D85" s="21" t="s">
        <v>27</v>
      </c>
      <c r="E85" s="8">
        <v>7760215.5300000003</v>
      </c>
    </row>
    <row r="86" spans="1:5" ht="20.399999999999999" x14ac:dyDescent="0.25">
      <c r="A86" s="43"/>
      <c r="B86" s="39"/>
      <c r="C86" s="21" t="s">
        <v>22</v>
      </c>
      <c r="D86" s="21" t="s">
        <v>23</v>
      </c>
      <c r="E86" s="8">
        <v>2722535.9</v>
      </c>
    </row>
    <row r="87" spans="1:5" x14ac:dyDescent="0.25">
      <c r="A87" s="43"/>
      <c r="B87" s="39"/>
      <c r="C87" s="40" t="s">
        <v>20</v>
      </c>
      <c r="D87" s="40"/>
      <c r="E87" s="10">
        <v>10482751.43</v>
      </c>
    </row>
    <row r="88" spans="1:5" x14ac:dyDescent="0.25">
      <c r="A88" s="43"/>
      <c r="B88" s="48" t="s">
        <v>53</v>
      </c>
      <c r="C88" s="21" t="s">
        <v>26</v>
      </c>
      <c r="D88" s="21" t="s">
        <v>27</v>
      </c>
      <c r="E88" s="8">
        <v>1374371.8400000001</v>
      </c>
    </row>
    <row r="89" spans="1:5" x14ac:dyDescent="0.25">
      <c r="A89" s="43"/>
      <c r="B89" s="39"/>
      <c r="C89" s="40" t="s">
        <v>20</v>
      </c>
      <c r="D89" s="40"/>
      <c r="E89" s="10">
        <v>1374371.8400000001</v>
      </c>
    </row>
    <row r="90" spans="1:5" x14ac:dyDescent="0.25">
      <c r="D90" s="24" t="s">
        <v>56</v>
      </c>
      <c r="E90" s="23">
        <f>E89+E87+E84+E81+E78+E75</f>
        <v>31534242.340000004</v>
      </c>
    </row>
    <row r="94" spans="1:5" x14ac:dyDescent="0.25">
      <c r="D94" s="22" t="s">
        <v>45</v>
      </c>
      <c r="E94" s="22" t="s">
        <v>58</v>
      </c>
    </row>
    <row r="95" spans="1:5" x14ac:dyDescent="0.25">
      <c r="D95" s="25">
        <v>2019</v>
      </c>
      <c r="E95" s="27">
        <f>E87+E89</f>
        <v>11857123.27</v>
      </c>
    </row>
    <row r="96" spans="1:5" x14ac:dyDescent="0.25">
      <c r="D96" s="25">
        <v>2020</v>
      </c>
      <c r="E96" s="27">
        <f>E84</f>
        <v>4741222.58</v>
      </c>
    </row>
    <row r="97" spans="1:5" x14ac:dyDescent="0.25">
      <c r="D97" s="25">
        <v>2021</v>
      </c>
      <c r="E97" s="27">
        <f>E81</f>
        <v>3004748.25</v>
      </c>
    </row>
    <row r="98" spans="1:5" x14ac:dyDescent="0.25">
      <c r="D98" s="25">
        <v>2022</v>
      </c>
      <c r="E98" s="27">
        <f>E78</f>
        <v>8762845.1699999999</v>
      </c>
    </row>
    <row r="99" spans="1:5" x14ac:dyDescent="0.25">
      <c r="D99" s="25">
        <v>2023</v>
      </c>
      <c r="E99" s="27">
        <f>E75</f>
        <v>3168303.07</v>
      </c>
    </row>
    <row r="100" spans="1:5" x14ac:dyDescent="0.25">
      <c r="E100" s="16">
        <f>SUM(E95:E99)</f>
        <v>31534242.340000004</v>
      </c>
    </row>
    <row r="112" spans="1:5" x14ac:dyDescent="0.25">
      <c r="A112" s="22" t="s">
        <v>59</v>
      </c>
    </row>
    <row r="113" spans="1:8" x14ac:dyDescent="0.25">
      <c r="A113" s="5" t="s">
        <v>45</v>
      </c>
      <c r="B113" s="5" t="s">
        <v>6</v>
      </c>
      <c r="C113" s="41" t="s">
        <v>14</v>
      </c>
      <c r="D113" s="41"/>
      <c r="E113" s="5" t="s">
        <v>49</v>
      </c>
    </row>
    <row r="114" spans="1:8" ht="13.2" customHeight="1" x14ac:dyDescent="0.25">
      <c r="A114" s="45">
        <v>2023</v>
      </c>
      <c r="B114" s="39" t="s">
        <v>29</v>
      </c>
      <c r="C114" s="21" t="s">
        <v>26</v>
      </c>
      <c r="D114" s="21" t="s">
        <v>27</v>
      </c>
      <c r="E114" s="8">
        <v>3014035</v>
      </c>
    </row>
    <row r="115" spans="1:8" ht="20.399999999999999" x14ac:dyDescent="0.25">
      <c r="A115" s="46"/>
      <c r="B115" s="39"/>
      <c r="C115" s="21" t="s">
        <v>22</v>
      </c>
      <c r="D115" s="21" t="s">
        <v>23</v>
      </c>
      <c r="E115" s="8">
        <v>162920</v>
      </c>
    </row>
    <row r="116" spans="1:8" x14ac:dyDescent="0.25">
      <c r="A116" s="46"/>
      <c r="B116" s="39"/>
      <c r="C116" s="40" t="s">
        <v>20</v>
      </c>
      <c r="D116" s="40"/>
      <c r="E116" s="10">
        <v>3176955</v>
      </c>
    </row>
    <row r="117" spans="1:8" ht="13.2" customHeight="1" x14ac:dyDescent="0.25">
      <c r="A117" s="46"/>
      <c r="B117" s="39" t="s">
        <v>61</v>
      </c>
      <c r="C117" s="28" t="s">
        <v>26</v>
      </c>
      <c r="D117" s="28" t="s">
        <v>27</v>
      </c>
      <c r="E117" s="8">
        <v>121885</v>
      </c>
    </row>
    <row r="118" spans="1:8" x14ac:dyDescent="0.25">
      <c r="A118" s="47"/>
      <c r="B118" s="39"/>
      <c r="C118" s="44" t="s">
        <v>20</v>
      </c>
      <c r="D118" s="44"/>
      <c r="E118" s="10">
        <v>121885</v>
      </c>
    </row>
    <row r="119" spans="1:8" ht="13.2" customHeight="1" x14ac:dyDescent="0.25">
      <c r="A119" s="38">
        <v>2022</v>
      </c>
      <c r="B119" s="39" t="s">
        <v>29</v>
      </c>
      <c r="C119" s="21" t="s">
        <v>26</v>
      </c>
      <c r="D119" s="21" t="s">
        <v>27</v>
      </c>
      <c r="E119" s="8">
        <v>1571500</v>
      </c>
    </row>
    <row r="120" spans="1:8" ht="20.399999999999999" x14ac:dyDescent="0.25">
      <c r="A120" s="38"/>
      <c r="B120" s="39"/>
      <c r="C120" s="21" t="s">
        <v>22</v>
      </c>
      <c r="D120" s="21" t="s">
        <v>23</v>
      </c>
      <c r="E120" s="8">
        <v>1528500</v>
      </c>
    </row>
    <row r="121" spans="1:8" x14ac:dyDescent="0.25">
      <c r="A121" s="38"/>
      <c r="B121" s="39"/>
      <c r="C121" s="40" t="s">
        <v>20</v>
      </c>
      <c r="D121" s="40"/>
      <c r="E121" s="10">
        <v>3100000</v>
      </c>
    </row>
    <row r="122" spans="1:8" ht="13.2" customHeight="1" x14ac:dyDescent="0.25">
      <c r="A122" s="38">
        <v>2021</v>
      </c>
      <c r="B122" s="39" t="s">
        <v>29</v>
      </c>
      <c r="C122" s="21" t="s">
        <v>26</v>
      </c>
      <c r="D122" s="21" t="s">
        <v>27</v>
      </c>
      <c r="E122" s="8">
        <v>89150</v>
      </c>
      <c r="H122" s="16"/>
    </row>
    <row r="123" spans="1:8" ht="20.399999999999999" x14ac:dyDescent="0.25">
      <c r="A123" s="38"/>
      <c r="B123" s="39"/>
      <c r="C123" s="21" t="s">
        <v>22</v>
      </c>
      <c r="D123" s="21" t="s">
        <v>23</v>
      </c>
      <c r="E123" s="8">
        <v>170850</v>
      </c>
    </row>
    <row r="124" spans="1:8" x14ac:dyDescent="0.25">
      <c r="A124" s="38"/>
      <c r="B124" s="39"/>
      <c r="C124" s="40" t="s">
        <v>20</v>
      </c>
      <c r="D124" s="40"/>
      <c r="E124" s="10">
        <v>260000</v>
      </c>
    </row>
    <row r="125" spans="1:8" ht="13.2" customHeight="1" x14ac:dyDescent="0.25">
      <c r="A125" s="38">
        <v>2020</v>
      </c>
      <c r="B125" s="39" t="s">
        <v>34</v>
      </c>
      <c r="C125" s="21" t="s">
        <v>26</v>
      </c>
      <c r="D125" s="21" t="s">
        <v>27</v>
      </c>
      <c r="E125" s="8">
        <v>4000000</v>
      </c>
    </row>
    <row r="126" spans="1:8" ht="20.399999999999999" x14ac:dyDescent="0.25">
      <c r="A126" s="38"/>
      <c r="B126" s="39"/>
      <c r="C126" s="21" t="s">
        <v>22</v>
      </c>
      <c r="D126" s="21" t="s">
        <v>23</v>
      </c>
      <c r="E126" s="8">
        <v>1797683.04</v>
      </c>
    </row>
    <row r="127" spans="1:8" x14ac:dyDescent="0.25">
      <c r="A127" s="38"/>
      <c r="B127" s="39"/>
      <c r="C127" s="40" t="s">
        <v>20</v>
      </c>
      <c r="D127" s="40"/>
      <c r="E127" s="10">
        <v>5797683.04</v>
      </c>
    </row>
    <row r="128" spans="1:8" ht="13.2" customHeight="1" x14ac:dyDescent="0.25">
      <c r="A128" s="38">
        <v>2019</v>
      </c>
      <c r="B128" s="39" t="s">
        <v>29</v>
      </c>
      <c r="C128" s="21" t="s">
        <v>26</v>
      </c>
      <c r="D128" s="21" t="s">
        <v>27</v>
      </c>
      <c r="E128" s="8">
        <v>500000</v>
      </c>
    </row>
    <row r="129" spans="1:5" ht="20.399999999999999" x14ac:dyDescent="0.25">
      <c r="A129" s="38"/>
      <c r="B129" s="39"/>
      <c r="C129" s="21" t="s">
        <v>22</v>
      </c>
      <c r="D129" s="21" t="s">
        <v>23</v>
      </c>
      <c r="E129" s="8">
        <v>100000</v>
      </c>
    </row>
    <row r="130" spans="1:5" x14ac:dyDescent="0.25">
      <c r="A130" s="38"/>
      <c r="B130" s="39"/>
      <c r="C130" s="40" t="s">
        <v>20</v>
      </c>
      <c r="D130" s="40"/>
      <c r="E130" s="10">
        <v>600000</v>
      </c>
    </row>
    <row r="131" spans="1:5" x14ac:dyDescent="0.25">
      <c r="D131" s="24" t="s">
        <v>56</v>
      </c>
      <c r="E131" s="23">
        <f>E116+E118+E121+E124+E127+E130</f>
        <v>13056523.039999999</v>
      </c>
    </row>
    <row r="135" spans="1:5" x14ac:dyDescent="0.25">
      <c r="D135" s="22" t="s">
        <v>45</v>
      </c>
      <c r="E135" t="s">
        <v>59</v>
      </c>
    </row>
    <row r="136" spans="1:5" x14ac:dyDescent="0.25">
      <c r="D136" s="25">
        <v>2019</v>
      </c>
      <c r="E136" s="26">
        <f>E130</f>
        <v>600000</v>
      </c>
    </row>
    <row r="137" spans="1:5" x14ac:dyDescent="0.25">
      <c r="D137" s="25">
        <v>2020</v>
      </c>
      <c r="E137" s="26">
        <f>E127</f>
        <v>5797683.04</v>
      </c>
    </row>
    <row r="138" spans="1:5" x14ac:dyDescent="0.25">
      <c r="D138" s="25">
        <v>2021</v>
      </c>
      <c r="E138" s="26">
        <f>E124</f>
        <v>260000</v>
      </c>
    </row>
    <row r="139" spans="1:5" x14ac:dyDescent="0.25">
      <c r="D139" s="25">
        <v>2022</v>
      </c>
      <c r="E139" s="26">
        <f>E121</f>
        <v>3100000</v>
      </c>
    </row>
    <row r="140" spans="1:5" x14ac:dyDescent="0.25">
      <c r="D140" s="25">
        <v>2023</v>
      </c>
      <c r="E140" s="26">
        <f>E116+E118</f>
        <v>3298840</v>
      </c>
    </row>
    <row r="141" spans="1:5" x14ac:dyDescent="0.25">
      <c r="E141" s="14">
        <f>SUM(E136:E140)</f>
        <v>13056523.039999999</v>
      </c>
    </row>
    <row r="151" spans="1:5" x14ac:dyDescent="0.25">
      <c r="A151" t="s">
        <v>63</v>
      </c>
    </row>
    <row r="153" spans="1:5" ht="13.2" customHeight="1" x14ac:dyDescent="0.25">
      <c r="A153" s="5" t="s">
        <v>45</v>
      </c>
      <c r="B153" s="5" t="s">
        <v>6</v>
      </c>
      <c r="C153" s="41" t="s">
        <v>14</v>
      </c>
      <c r="D153" s="41"/>
      <c r="E153" s="5" t="s">
        <v>49</v>
      </c>
    </row>
    <row r="154" spans="1:5" ht="20.399999999999999" x14ac:dyDescent="0.25">
      <c r="A154" s="74">
        <v>2023</v>
      </c>
      <c r="B154" s="54" t="s">
        <v>17</v>
      </c>
      <c r="C154" s="36" t="s">
        <v>18</v>
      </c>
      <c r="D154" s="36" t="s">
        <v>19</v>
      </c>
      <c r="E154" s="29">
        <v>54933832</v>
      </c>
    </row>
    <row r="155" spans="1:5" x14ac:dyDescent="0.25">
      <c r="A155" s="73"/>
      <c r="B155" s="55"/>
      <c r="C155" s="56" t="s">
        <v>20</v>
      </c>
      <c r="D155" s="57"/>
      <c r="E155" s="30">
        <v>54933832</v>
      </c>
    </row>
    <row r="156" spans="1:5" ht="20.399999999999999" x14ac:dyDescent="0.25">
      <c r="A156" s="73"/>
      <c r="B156" s="60" t="s">
        <v>21</v>
      </c>
      <c r="C156" s="36" t="s">
        <v>22</v>
      </c>
      <c r="D156" s="36" t="s">
        <v>23</v>
      </c>
      <c r="E156" s="29">
        <v>17399553</v>
      </c>
    </row>
    <row r="157" spans="1:5" ht="20.399999999999999" x14ac:dyDescent="0.25">
      <c r="A157" s="73"/>
      <c r="B157" s="61"/>
      <c r="C157" s="36" t="s">
        <v>18</v>
      </c>
      <c r="D157" s="36" t="s">
        <v>19</v>
      </c>
      <c r="E157" s="29">
        <v>272371607</v>
      </c>
    </row>
    <row r="158" spans="1:5" x14ac:dyDescent="0.25">
      <c r="A158" s="73"/>
      <c r="B158" s="55"/>
      <c r="C158" s="56" t="s">
        <v>20</v>
      </c>
      <c r="D158" s="57"/>
      <c r="E158" s="30">
        <v>289771160</v>
      </c>
    </row>
    <row r="159" spans="1:5" x14ac:dyDescent="0.25">
      <c r="A159" s="73"/>
      <c r="B159" s="76" t="s">
        <v>56</v>
      </c>
      <c r="C159" s="76"/>
      <c r="D159" s="76"/>
      <c r="E159" s="23">
        <f>E155+E158</f>
        <v>344704992</v>
      </c>
    </row>
    <row r="160" spans="1:5" ht="20.399999999999999" x14ac:dyDescent="0.25">
      <c r="A160" s="75">
        <v>2022</v>
      </c>
      <c r="B160" s="39" t="s">
        <v>17</v>
      </c>
      <c r="C160" s="35" t="s">
        <v>18</v>
      </c>
      <c r="D160" s="35" t="s">
        <v>19</v>
      </c>
      <c r="E160" s="8">
        <v>51154571</v>
      </c>
    </row>
    <row r="161" spans="1:5" x14ac:dyDescent="0.25">
      <c r="A161" s="75"/>
      <c r="B161" s="39"/>
      <c r="C161" s="40" t="s">
        <v>20</v>
      </c>
      <c r="D161" s="40"/>
      <c r="E161" s="10">
        <v>51154571</v>
      </c>
    </row>
    <row r="162" spans="1:5" ht="20.399999999999999" x14ac:dyDescent="0.25">
      <c r="A162" s="75"/>
      <c r="B162" s="39" t="s">
        <v>21</v>
      </c>
      <c r="C162" s="35" t="s">
        <v>22</v>
      </c>
      <c r="D162" s="35" t="s">
        <v>23</v>
      </c>
      <c r="E162" s="8">
        <v>14518224</v>
      </c>
    </row>
    <row r="163" spans="1:5" ht="20.399999999999999" x14ac:dyDescent="0.25">
      <c r="A163" s="75"/>
      <c r="B163" s="39"/>
      <c r="C163" s="35" t="s">
        <v>18</v>
      </c>
      <c r="D163" s="35" t="s">
        <v>19</v>
      </c>
      <c r="E163" s="8">
        <v>252275861</v>
      </c>
    </row>
    <row r="164" spans="1:5" x14ac:dyDescent="0.25">
      <c r="A164" s="75"/>
      <c r="B164" s="39"/>
      <c r="C164" s="40" t="s">
        <v>20</v>
      </c>
      <c r="D164" s="40"/>
      <c r="E164" s="10">
        <v>266794085</v>
      </c>
    </row>
    <row r="165" spans="1:5" x14ac:dyDescent="0.25">
      <c r="A165" s="75"/>
      <c r="B165" s="76" t="s">
        <v>56</v>
      </c>
      <c r="C165" s="76"/>
      <c r="D165" s="76"/>
      <c r="E165" s="23">
        <f>E161+E164</f>
        <v>317948656</v>
      </c>
    </row>
    <row r="166" spans="1:5" ht="20.399999999999999" x14ac:dyDescent="0.25">
      <c r="A166" s="75">
        <v>2021</v>
      </c>
      <c r="B166" s="39" t="s">
        <v>17</v>
      </c>
      <c r="C166" s="35" t="s">
        <v>18</v>
      </c>
      <c r="D166" s="35" t="s">
        <v>19</v>
      </c>
      <c r="E166" s="8">
        <v>49956876</v>
      </c>
    </row>
    <row r="167" spans="1:5" x14ac:dyDescent="0.25">
      <c r="A167" s="75"/>
      <c r="B167" s="39"/>
      <c r="C167" s="40" t="s">
        <v>20</v>
      </c>
      <c r="D167" s="40"/>
      <c r="E167" s="10">
        <v>49956876</v>
      </c>
    </row>
    <row r="168" spans="1:5" ht="20.399999999999999" x14ac:dyDescent="0.25">
      <c r="A168" s="75"/>
      <c r="B168" s="39" t="s">
        <v>21</v>
      </c>
      <c r="C168" s="35" t="s">
        <v>22</v>
      </c>
      <c r="D168" s="35" t="s">
        <v>23</v>
      </c>
      <c r="E168" s="8">
        <v>14169719</v>
      </c>
    </row>
    <row r="169" spans="1:5" ht="20.399999999999999" x14ac:dyDescent="0.25">
      <c r="A169" s="75"/>
      <c r="B169" s="39"/>
      <c r="C169" s="35" t="s">
        <v>18</v>
      </c>
      <c r="D169" s="35" t="s">
        <v>19</v>
      </c>
      <c r="E169" s="8">
        <v>241809308</v>
      </c>
    </row>
    <row r="170" spans="1:5" x14ac:dyDescent="0.25">
      <c r="A170" s="75"/>
      <c r="B170" s="39"/>
      <c r="C170" s="40" t="s">
        <v>20</v>
      </c>
      <c r="D170" s="40"/>
      <c r="E170" s="10">
        <v>255979027</v>
      </c>
    </row>
    <row r="171" spans="1:5" x14ac:dyDescent="0.25">
      <c r="A171" s="75"/>
      <c r="B171" s="76" t="s">
        <v>56</v>
      </c>
      <c r="C171" s="76"/>
      <c r="D171" s="76"/>
      <c r="E171" s="23">
        <f>E167+E170</f>
        <v>305935903</v>
      </c>
    </row>
    <row r="172" spans="1:5" ht="20.399999999999999" x14ac:dyDescent="0.25">
      <c r="A172" s="75">
        <v>2020</v>
      </c>
      <c r="B172" s="39" t="s">
        <v>17</v>
      </c>
      <c r="C172" s="35" t="s">
        <v>18</v>
      </c>
      <c r="D172" s="35" t="s">
        <v>19</v>
      </c>
      <c r="E172" s="8">
        <v>47094165</v>
      </c>
    </row>
    <row r="173" spans="1:5" x14ac:dyDescent="0.25">
      <c r="A173" s="75"/>
      <c r="B173" s="39"/>
      <c r="C173" s="40" t="s">
        <v>20</v>
      </c>
      <c r="D173" s="40"/>
      <c r="E173" s="10">
        <v>47094165</v>
      </c>
    </row>
    <row r="174" spans="1:5" ht="20.399999999999999" x14ac:dyDescent="0.25">
      <c r="A174" s="75"/>
      <c r="B174" s="39" t="s">
        <v>21</v>
      </c>
      <c r="C174" s="35" t="s">
        <v>22</v>
      </c>
      <c r="D174" s="35" t="s">
        <v>23</v>
      </c>
      <c r="E174" s="8">
        <v>13783545</v>
      </c>
    </row>
    <row r="175" spans="1:5" ht="20.399999999999999" x14ac:dyDescent="0.25">
      <c r="A175" s="75"/>
      <c r="B175" s="39"/>
      <c r="C175" s="35" t="s">
        <v>18</v>
      </c>
      <c r="D175" s="35" t="s">
        <v>19</v>
      </c>
      <c r="E175" s="8">
        <v>235810361</v>
      </c>
    </row>
    <row r="176" spans="1:5" x14ac:dyDescent="0.25">
      <c r="A176" s="75"/>
      <c r="B176" s="39"/>
      <c r="C176" s="40" t="s">
        <v>20</v>
      </c>
      <c r="D176" s="40"/>
      <c r="E176" s="10">
        <v>249593906</v>
      </c>
    </row>
    <row r="177" spans="1:5" x14ac:dyDescent="0.25">
      <c r="A177" s="75"/>
      <c r="B177" s="76" t="s">
        <v>56</v>
      </c>
      <c r="C177" s="76"/>
      <c r="D177" s="76"/>
      <c r="E177" s="23">
        <f>E173+E176</f>
        <v>296688071</v>
      </c>
    </row>
    <row r="178" spans="1:5" ht="20.399999999999999" x14ac:dyDescent="0.25">
      <c r="A178" s="75">
        <v>2019</v>
      </c>
      <c r="B178" s="39" t="s">
        <v>17</v>
      </c>
      <c r="C178" s="35" t="s">
        <v>18</v>
      </c>
      <c r="D178" s="35" t="s">
        <v>19</v>
      </c>
      <c r="E178" s="8">
        <v>40697592</v>
      </c>
    </row>
    <row r="179" spans="1:5" x14ac:dyDescent="0.25">
      <c r="A179" s="75"/>
      <c r="B179" s="39"/>
      <c r="C179" s="40" t="s">
        <v>20</v>
      </c>
      <c r="D179" s="40"/>
      <c r="E179" s="10">
        <v>40697592</v>
      </c>
    </row>
    <row r="180" spans="1:5" ht="20.399999999999999" x14ac:dyDescent="0.25">
      <c r="A180" s="75"/>
      <c r="B180" s="39" t="s">
        <v>21</v>
      </c>
      <c r="C180" s="35" t="s">
        <v>22</v>
      </c>
      <c r="D180" s="35" t="s">
        <v>23</v>
      </c>
      <c r="E180" s="8">
        <v>14350689</v>
      </c>
    </row>
    <row r="181" spans="1:5" ht="20.399999999999999" x14ac:dyDescent="0.25">
      <c r="A181" s="75"/>
      <c r="B181" s="39"/>
      <c r="C181" s="35" t="s">
        <v>18</v>
      </c>
      <c r="D181" s="35" t="s">
        <v>19</v>
      </c>
      <c r="E181" s="8">
        <v>231085298</v>
      </c>
    </row>
    <row r="182" spans="1:5" x14ac:dyDescent="0.25">
      <c r="A182" s="75"/>
      <c r="B182" s="39"/>
      <c r="C182" s="40" t="s">
        <v>20</v>
      </c>
      <c r="D182" s="40"/>
      <c r="E182" s="10">
        <v>245435987</v>
      </c>
    </row>
    <row r="183" spans="1:5" x14ac:dyDescent="0.25">
      <c r="A183" s="75"/>
      <c r="B183" s="76" t="s">
        <v>56</v>
      </c>
      <c r="C183" s="76"/>
      <c r="D183" s="76"/>
      <c r="E183" s="23">
        <f>E179+E182</f>
        <v>286133579</v>
      </c>
    </row>
    <row r="187" spans="1:5" x14ac:dyDescent="0.25">
      <c r="D187" s="22" t="s">
        <v>45</v>
      </c>
      <c r="E187" t="s">
        <v>64</v>
      </c>
    </row>
    <row r="188" spans="1:5" x14ac:dyDescent="0.25">
      <c r="D188" s="25">
        <v>2019</v>
      </c>
      <c r="E188" s="16">
        <f>E183</f>
        <v>286133579</v>
      </c>
    </row>
    <row r="189" spans="1:5" x14ac:dyDescent="0.25">
      <c r="D189" s="25">
        <v>2020</v>
      </c>
      <c r="E189" s="16">
        <f>E177</f>
        <v>296688071</v>
      </c>
    </row>
    <row r="190" spans="1:5" x14ac:dyDescent="0.25">
      <c r="D190" s="25">
        <v>2021</v>
      </c>
      <c r="E190" s="16">
        <f>E171</f>
        <v>305935903</v>
      </c>
    </row>
    <row r="191" spans="1:5" x14ac:dyDescent="0.25">
      <c r="D191" s="25">
        <v>2022</v>
      </c>
      <c r="E191" s="16">
        <f>E165</f>
        <v>317948656</v>
      </c>
    </row>
    <row r="192" spans="1:5" x14ac:dyDescent="0.25">
      <c r="D192" s="25">
        <v>2023</v>
      </c>
      <c r="E192" s="16">
        <f>E159</f>
        <v>344704992</v>
      </c>
    </row>
    <row r="193" spans="3:5" x14ac:dyDescent="0.25">
      <c r="E193" s="16">
        <f>SUM(E188:E192)</f>
        <v>1551411201</v>
      </c>
    </row>
    <row r="194" spans="3:5" x14ac:dyDescent="0.25">
      <c r="D194">
        <v>2024</v>
      </c>
      <c r="E194" s="16">
        <v>387347472</v>
      </c>
    </row>
    <row r="195" spans="3:5" x14ac:dyDescent="0.25">
      <c r="E195" s="16">
        <f>E193+E194</f>
        <v>1938758673</v>
      </c>
    </row>
    <row r="204" spans="3:5" x14ac:dyDescent="0.25">
      <c r="D204" s="78" t="s">
        <v>70</v>
      </c>
      <c r="E204" s="78"/>
    </row>
    <row r="205" spans="3:5" x14ac:dyDescent="0.25">
      <c r="D205" t="s">
        <v>68</v>
      </c>
      <c r="E205" t="s">
        <v>43</v>
      </c>
    </row>
    <row r="206" spans="3:5" ht="13.8" x14ac:dyDescent="0.25">
      <c r="C206" t="s">
        <v>67</v>
      </c>
      <c r="D206" s="77">
        <v>1938758673</v>
      </c>
      <c r="E206" s="18">
        <f>D206/$D$209</f>
        <v>0.85448097687835456</v>
      </c>
    </row>
    <row r="207" spans="3:5" x14ac:dyDescent="0.25">
      <c r="C207" t="s">
        <v>65</v>
      </c>
      <c r="D207" s="16">
        <v>302080344</v>
      </c>
      <c r="E207" s="18">
        <f>D207/$D$209</f>
        <v>0.13313771901144161</v>
      </c>
    </row>
    <row r="208" spans="3:5" ht="13.8" x14ac:dyDescent="0.25">
      <c r="C208" t="s">
        <v>66</v>
      </c>
      <c r="D208" s="77">
        <v>28092329</v>
      </c>
      <c r="E208" s="18">
        <f>D208/$D$209</f>
        <v>1.2381304110203783E-2</v>
      </c>
    </row>
    <row r="209" spans="3:5" x14ac:dyDescent="0.25">
      <c r="C209" s="22" t="s">
        <v>20</v>
      </c>
      <c r="D209" s="79">
        <f>SUM(D206:D208)</f>
        <v>2268931346</v>
      </c>
      <c r="E209" s="80">
        <f>SUM(E206:E208)</f>
        <v>0.99999999999999989</v>
      </c>
    </row>
  </sheetData>
  <mergeCells count="85">
    <mergeCell ref="D204:E204"/>
    <mergeCell ref="B178:B179"/>
    <mergeCell ref="C179:D179"/>
    <mergeCell ref="B180:B182"/>
    <mergeCell ref="C182:D182"/>
    <mergeCell ref="A178:A183"/>
    <mergeCell ref="B183:D183"/>
    <mergeCell ref="B172:B173"/>
    <mergeCell ref="C173:D173"/>
    <mergeCell ref="B174:B176"/>
    <mergeCell ref="C176:D176"/>
    <mergeCell ref="A172:A177"/>
    <mergeCell ref="B177:D177"/>
    <mergeCell ref="B166:B167"/>
    <mergeCell ref="C167:D167"/>
    <mergeCell ref="B168:B170"/>
    <mergeCell ref="C170:D170"/>
    <mergeCell ref="A166:A171"/>
    <mergeCell ref="B171:D171"/>
    <mergeCell ref="B162:B164"/>
    <mergeCell ref="C164:D164"/>
    <mergeCell ref="A160:A165"/>
    <mergeCell ref="B165:D165"/>
    <mergeCell ref="B159:D159"/>
    <mergeCell ref="A154:A159"/>
    <mergeCell ref="B160:B161"/>
    <mergeCell ref="C161:D161"/>
    <mergeCell ref="B156:B158"/>
    <mergeCell ref="C158:D158"/>
    <mergeCell ref="C153:D153"/>
    <mergeCell ref="B154:B155"/>
    <mergeCell ref="C155:D155"/>
    <mergeCell ref="B117:B118"/>
    <mergeCell ref="C118:D118"/>
    <mergeCell ref="A114:A118"/>
    <mergeCell ref="B17:B19"/>
    <mergeCell ref="C19:D19"/>
    <mergeCell ref="A17:A19"/>
    <mergeCell ref="C75:D75"/>
    <mergeCell ref="B76:B78"/>
    <mergeCell ref="C78:D78"/>
    <mergeCell ref="B79:B81"/>
    <mergeCell ref="C81:D81"/>
    <mergeCell ref="A73:A75"/>
    <mergeCell ref="A76:A78"/>
    <mergeCell ref="A79:A81"/>
    <mergeCell ref="A82:A84"/>
    <mergeCell ref="B88:B89"/>
    <mergeCell ref="B5:B7"/>
    <mergeCell ref="C7:D7"/>
    <mergeCell ref="A5:A7"/>
    <mergeCell ref="B8:B10"/>
    <mergeCell ref="C10:D10"/>
    <mergeCell ref="A8:A10"/>
    <mergeCell ref="B11:B13"/>
    <mergeCell ref="C13:D13"/>
    <mergeCell ref="A11:A13"/>
    <mergeCell ref="A14:A16"/>
    <mergeCell ref="B14:B16"/>
    <mergeCell ref="C16:D16"/>
    <mergeCell ref="A85:A89"/>
    <mergeCell ref="B73:B75"/>
    <mergeCell ref="B114:B116"/>
    <mergeCell ref="C116:D116"/>
    <mergeCell ref="B82:B84"/>
    <mergeCell ref="C84:D84"/>
    <mergeCell ref="B85:B87"/>
    <mergeCell ref="C87:D87"/>
    <mergeCell ref="C89:D89"/>
    <mergeCell ref="A1:E1"/>
    <mergeCell ref="A125:A127"/>
    <mergeCell ref="B125:B127"/>
    <mergeCell ref="C127:D127"/>
    <mergeCell ref="A128:A130"/>
    <mergeCell ref="B128:B130"/>
    <mergeCell ref="C130:D130"/>
    <mergeCell ref="A119:A121"/>
    <mergeCell ref="B119:B121"/>
    <mergeCell ref="C121:D121"/>
    <mergeCell ref="A122:A124"/>
    <mergeCell ref="B122:B124"/>
    <mergeCell ref="C124:D124"/>
    <mergeCell ref="C72:D72"/>
    <mergeCell ref="C4:D4"/>
    <mergeCell ref="C113:D1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A4" zoomScaleNormal="100" workbookViewId="0">
      <selection activeCell="A11" sqref="A11:E18"/>
    </sheetView>
  </sheetViews>
  <sheetFormatPr defaultColWidth="8.6640625" defaultRowHeight="13.2" x14ac:dyDescent="0.25"/>
  <cols>
    <col min="1" max="1" width="4" customWidth="1"/>
    <col min="2" max="2" width="25.88671875" customWidth="1"/>
    <col min="3" max="3" width="6.21875" customWidth="1"/>
    <col min="4" max="4" width="34.88671875" customWidth="1"/>
    <col min="5" max="5" width="16.6640625" customWidth="1"/>
    <col min="6" max="6" width="14.44140625" customWidth="1"/>
    <col min="7" max="7" width="16.6640625" customWidth="1"/>
  </cols>
  <sheetData>
    <row r="1" spans="1:7" ht="53.4" customHeight="1" x14ac:dyDescent="0.25">
      <c r="A1" s="49" t="s">
        <v>62</v>
      </c>
      <c r="B1" s="49"/>
      <c r="C1" s="49"/>
      <c r="D1" s="49"/>
      <c r="E1" s="49"/>
      <c r="F1" s="49"/>
      <c r="G1" s="49"/>
    </row>
    <row r="3" spans="1:7" ht="22.2" x14ac:dyDescent="0.25">
      <c r="A3" s="33" t="s">
        <v>1</v>
      </c>
    </row>
    <row r="5" spans="1:7" x14ac:dyDescent="0.25">
      <c r="A5" s="34" t="s">
        <v>2</v>
      </c>
    </row>
    <row r="6" spans="1:7" x14ac:dyDescent="0.25">
      <c r="A6" s="34" t="s">
        <v>3</v>
      </c>
    </row>
    <row r="8" spans="1:7" ht="10.5" customHeight="1" x14ac:dyDescent="0.25">
      <c r="A8" s="50" t="s">
        <v>4</v>
      </c>
      <c r="B8" s="50"/>
      <c r="C8" s="50"/>
      <c r="D8" s="50"/>
      <c r="E8" s="50"/>
      <c r="F8" s="50"/>
      <c r="G8" s="50"/>
    </row>
    <row r="9" spans="1:7" ht="10.5" customHeight="1" x14ac:dyDescent="0.25">
      <c r="A9" s="50" t="s">
        <v>5</v>
      </c>
      <c r="B9" s="50"/>
      <c r="C9" s="50"/>
      <c r="D9" s="50"/>
      <c r="E9" s="50"/>
      <c r="F9" s="50"/>
      <c r="G9" s="50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0.6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12.75" customHeight="1" x14ac:dyDescent="0.25">
      <c r="A14" s="52" t="s">
        <v>16</v>
      </c>
      <c r="B14" s="54" t="s">
        <v>17</v>
      </c>
      <c r="C14" s="28" t="s">
        <v>18</v>
      </c>
      <c r="D14" s="28" t="s">
        <v>19</v>
      </c>
      <c r="E14" s="29">
        <v>54933832</v>
      </c>
      <c r="F14" s="8"/>
      <c r="G14" s="31">
        <v>54933832</v>
      </c>
    </row>
    <row r="15" spans="1:7" x14ac:dyDescent="0.25">
      <c r="A15" s="53"/>
      <c r="B15" s="55"/>
      <c r="C15" s="56" t="s">
        <v>20</v>
      </c>
      <c r="D15" s="57"/>
      <c r="E15" s="30">
        <v>54933832</v>
      </c>
      <c r="F15" s="10"/>
      <c r="G15" s="32">
        <v>54933832</v>
      </c>
    </row>
    <row r="16" spans="1:7" ht="12.75" customHeight="1" x14ac:dyDescent="0.25">
      <c r="A16" s="58" t="s">
        <v>18</v>
      </c>
      <c r="B16" s="60" t="s">
        <v>21</v>
      </c>
      <c r="C16" s="28" t="s">
        <v>22</v>
      </c>
      <c r="D16" s="28" t="s">
        <v>23</v>
      </c>
      <c r="E16" s="29">
        <v>17399553</v>
      </c>
      <c r="F16" s="8"/>
      <c r="G16" s="31">
        <v>17399553</v>
      </c>
    </row>
    <row r="17" spans="1:7" x14ac:dyDescent="0.25">
      <c r="A17" s="59"/>
      <c r="B17" s="61"/>
      <c r="C17" s="28" t="s">
        <v>18</v>
      </c>
      <c r="D17" s="28" t="s">
        <v>19</v>
      </c>
      <c r="E17" s="29">
        <v>272371607</v>
      </c>
      <c r="F17" s="8"/>
      <c r="G17" s="31">
        <v>272371607</v>
      </c>
    </row>
    <row r="18" spans="1:7" x14ac:dyDescent="0.25">
      <c r="A18" s="53"/>
      <c r="B18" s="55"/>
      <c r="C18" s="56" t="s">
        <v>20</v>
      </c>
      <c r="D18" s="57"/>
      <c r="E18" s="30">
        <v>289771160</v>
      </c>
      <c r="F18" s="10"/>
      <c r="G18" s="32">
        <v>289771160</v>
      </c>
    </row>
    <row r="19" spans="1:7" ht="12.75" customHeight="1" x14ac:dyDescent="0.25">
      <c r="A19" s="58" t="s">
        <v>24</v>
      </c>
      <c r="B19" s="60" t="s">
        <v>25</v>
      </c>
      <c r="C19" s="28" t="s">
        <v>26</v>
      </c>
      <c r="D19" s="28" t="s">
        <v>27</v>
      </c>
      <c r="E19" s="29">
        <v>4662814</v>
      </c>
      <c r="F19" s="29">
        <v>34074.870000000003</v>
      </c>
      <c r="G19" s="31">
        <v>425771.31</v>
      </c>
    </row>
    <row r="20" spans="1:7" x14ac:dyDescent="0.25">
      <c r="A20" s="59"/>
      <c r="B20" s="61"/>
      <c r="C20" s="28" t="s">
        <v>22</v>
      </c>
      <c r="D20" s="28" t="s">
        <v>23</v>
      </c>
      <c r="E20" s="29">
        <v>50273194</v>
      </c>
      <c r="F20" s="29">
        <v>3134228.2</v>
      </c>
      <c r="G20" s="31">
        <v>32696436.809999999</v>
      </c>
    </row>
    <row r="21" spans="1:7" x14ac:dyDescent="0.25">
      <c r="A21" s="53"/>
      <c r="B21" s="55"/>
      <c r="C21" s="56" t="s">
        <v>20</v>
      </c>
      <c r="D21" s="57"/>
      <c r="E21" s="30">
        <v>54936008</v>
      </c>
      <c r="F21" s="30">
        <v>3168303.07</v>
      </c>
      <c r="G21" s="32">
        <v>33122208.120000001</v>
      </c>
    </row>
    <row r="22" spans="1:7" ht="12.75" customHeight="1" x14ac:dyDescent="0.25">
      <c r="A22" s="63" t="s">
        <v>28</v>
      </c>
      <c r="B22" s="64" t="s">
        <v>29</v>
      </c>
      <c r="C22" s="28" t="s">
        <v>26</v>
      </c>
      <c r="D22" s="28" t="s">
        <v>27</v>
      </c>
      <c r="E22" s="29">
        <v>3014035</v>
      </c>
      <c r="F22" s="8"/>
      <c r="G22" s="31">
        <v>460658</v>
      </c>
    </row>
    <row r="23" spans="1:7" x14ac:dyDescent="0.25">
      <c r="A23" s="63"/>
      <c r="B23" s="64"/>
      <c r="C23" s="28" t="s">
        <v>22</v>
      </c>
      <c r="D23" s="28" t="s">
        <v>23</v>
      </c>
      <c r="E23" s="29">
        <v>162920</v>
      </c>
      <c r="F23" s="8"/>
      <c r="G23" s="31"/>
    </row>
    <row r="24" spans="1:7" x14ac:dyDescent="0.25">
      <c r="A24" s="63"/>
      <c r="B24" s="64"/>
      <c r="C24" s="44" t="s">
        <v>20</v>
      </c>
      <c r="D24" s="44"/>
      <c r="E24" s="30">
        <v>3176955</v>
      </c>
      <c r="F24" s="10"/>
      <c r="G24" s="32">
        <v>460658</v>
      </c>
    </row>
    <row r="25" spans="1:7" x14ac:dyDescent="0.25">
      <c r="A25" s="63" t="s">
        <v>60</v>
      </c>
      <c r="B25" s="64" t="s">
        <v>61</v>
      </c>
      <c r="C25" s="28" t="s">
        <v>26</v>
      </c>
      <c r="D25" s="28" t="s">
        <v>27</v>
      </c>
      <c r="E25" s="29"/>
      <c r="F25" s="29">
        <v>121885</v>
      </c>
      <c r="G25" s="31"/>
    </row>
    <row r="26" spans="1:7" x14ac:dyDescent="0.25">
      <c r="A26" s="63"/>
      <c r="B26" s="64"/>
      <c r="C26" s="44" t="s">
        <v>20</v>
      </c>
      <c r="D26" s="44"/>
      <c r="E26" s="30"/>
      <c r="F26" s="30">
        <v>121885</v>
      </c>
      <c r="G26" s="32"/>
    </row>
    <row r="27" spans="1:7" x14ac:dyDescent="0.25">
      <c r="A27" s="65" t="s">
        <v>20</v>
      </c>
      <c r="B27" s="65"/>
      <c r="C27" s="66"/>
      <c r="D27" s="66"/>
      <c r="E27" s="12">
        <f>E15+E18+E21+E24</f>
        <v>402817955</v>
      </c>
      <c r="F27" s="12">
        <f>F21+F26</f>
        <v>3290188.07</v>
      </c>
      <c r="G27" s="13">
        <f>G15+G18+G21+G24</f>
        <v>378287858.12</v>
      </c>
    </row>
    <row r="29" spans="1:7" x14ac:dyDescent="0.25">
      <c r="E29" t="s">
        <v>41</v>
      </c>
      <c r="F29" s="15" t="s">
        <v>43</v>
      </c>
    </row>
    <row r="30" spans="1:7" x14ac:dyDescent="0.25">
      <c r="B30" s="62" t="s">
        <v>44</v>
      </c>
      <c r="C30" s="62"/>
      <c r="D30" s="62"/>
      <c r="E30" s="14">
        <v>54936008</v>
      </c>
      <c r="F30" s="18">
        <v>0.92556532059474383</v>
      </c>
    </row>
    <row r="31" spans="1:7" x14ac:dyDescent="0.25">
      <c r="B31" s="62" t="s">
        <v>40</v>
      </c>
      <c r="C31" s="62"/>
      <c r="D31" s="62"/>
      <c r="E31" s="14">
        <f>F21</f>
        <v>3168303.07</v>
      </c>
      <c r="F31" s="18">
        <v>2.0909141599704719E-2</v>
      </c>
    </row>
    <row r="32" spans="1:7" x14ac:dyDescent="0.25">
      <c r="B32" s="62" t="s">
        <v>42</v>
      </c>
      <c r="C32" s="62"/>
      <c r="D32" s="62"/>
      <c r="E32" s="14">
        <f>E24+F25</f>
        <v>3298840</v>
      </c>
      <c r="F32" s="18">
        <v>5.3525537805551408E-2</v>
      </c>
    </row>
    <row r="35" spans="5:5" hidden="1" x14ac:dyDescent="0.25">
      <c r="E35" s="16">
        <f>E30+E31+E32</f>
        <v>61403151.07</v>
      </c>
    </row>
  </sheetData>
  <mergeCells count="26">
    <mergeCell ref="B30:D30"/>
    <mergeCell ref="B31:D31"/>
    <mergeCell ref="B32:D32"/>
    <mergeCell ref="A19:A21"/>
    <mergeCell ref="B19:B21"/>
    <mergeCell ref="C21:D21"/>
    <mergeCell ref="A22:A24"/>
    <mergeCell ref="B22:B24"/>
    <mergeCell ref="C24:D24"/>
    <mergeCell ref="A25:A26"/>
    <mergeCell ref="B25:B26"/>
    <mergeCell ref="C26:D26"/>
    <mergeCell ref="A27:B27"/>
    <mergeCell ref="C27:D27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opLeftCell="A7" zoomScaleNormal="100" workbookViewId="0">
      <selection activeCell="A14" sqref="A14:E18"/>
    </sheetView>
  </sheetViews>
  <sheetFormatPr defaultColWidth="8.6640625" defaultRowHeight="13.2" x14ac:dyDescent="0.25"/>
  <cols>
    <col min="2" max="2" width="24.77734375" customWidth="1"/>
    <col min="4" max="4" width="33.6640625" customWidth="1"/>
    <col min="5" max="5" width="16.6640625" customWidth="1"/>
    <col min="6" max="6" width="14.44140625" customWidth="1"/>
    <col min="7" max="7" width="16.6640625" customWidth="1"/>
  </cols>
  <sheetData>
    <row r="1" spans="1:7" ht="46.8" customHeight="1" x14ac:dyDescent="0.25">
      <c r="A1" s="67" t="s">
        <v>0</v>
      </c>
      <c r="B1" s="67"/>
      <c r="C1" s="67"/>
      <c r="D1" s="67"/>
      <c r="E1" s="67"/>
      <c r="F1" s="67"/>
      <c r="G1" s="67"/>
    </row>
    <row r="3" spans="1:7" ht="31.35" customHeight="1" x14ac:dyDescent="0.25">
      <c r="A3" s="1" t="s">
        <v>1</v>
      </c>
    </row>
    <row r="5" spans="1:7" x14ac:dyDescent="0.25">
      <c r="A5" s="2" t="s">
        <v>2</v>
      </c>
    </row>
    <row r="6" spans="1:7" x14ac:dyDescent="0.25">
      <c r="A6" s="2" t="s">
        <v>3</v>
      </c>
    </row>
    <row r="8" spans="1:7" ht="10.5" customHeight="1" x14ac:dyDescent="0.25">
      <c r="A8" s="68" t="s">
        <v>4</v>
      </c>
      <c r="B8" s="68"/>
      <c r="C8" s="68"/>
      <c r="D8" s="68"/>
      <c r="E8" s="68"/>
      <c r="F8" s="68"/>
      <c r="G8" s="68"/>
    </row>
    <row r="9" spans="1:7" ht="10.5" customHeight="1" x14ac:dyDescent="0.25">
      <c r="A9" s="68" t="s">
        <v>30</v>
      </c>
      <c r="B9" s="68"/>
      <c r="C9" s="68"/>
      <c r="D9" s="68"/>
      <c r="E9" s="68"/>
      <c r="F9" s="68"/>
      <c r="G9" s="68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0.6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20.85" customHeight="1" x14ac:dyDescent="0.25">
      <c r="A14" s="38" t="s">
        <v>16</v>
      </c>
      <c r="B14" s="39" t="s">
        <v>17</v>
      </c>
      <c r="C14" s="7" t="s">
        <v>18</v>
      </c>
      <c r="D14" s="7" t="s">
        <v>19</v>
      </c>
      <c r="E14" s="8">
        <v>51154571</v>
      </c>
      <c r="F14" s="8"/>
      <c r="G14" s="9">
        <v>50758856.380000003</v>
      </c>
    </row>
    <row r="15" spans="1:7" x14ac:dyDescent="0.25">
      <c r="A15" s="38"/>
      <c r="B15" s="39"/>
      <c r="C15" s="40" t="s">
        <v>20</v>
      </c>
      <c r="D15" s="40"/>
      <c r="E15" s="10">
        <v>51154571</v>
      </c>
      <c r="F15" s="10"/>
      <c r="G15" s="11">
        <v>50758856.380000003</v>
      </c>
    </row>
    <row r="16" spans="1:7" ht="12.75" customHeight="1" x14ac:dyDescent="0.25">
      <c r="A16" s="38" t="s">
        <v>18</v>
      </c>
      <c r="B16" s="39" t="s">
        <v>21</v>
      </c>
      <c r="C16" s="7" t="s">
        <v>22</v>
      </c>
      <c r="D16" s="7" t="s">
        <v>23</v>
      </c>
      <c r="E16" s="8">
        <v>14518224</v>
      </c>
      <c r="F16" s="8"/>
      <c r="G16" s="9">
        <v>14012714.130000001</v>
      </c>
    </row>
    <row r="17" spans="1:7" x14ac:dyDescent="0.25">
      <c r="A17" s="38"/>
      <c r="B17" s="39"/>
      <c r="C17" s="7" t="s">
        <v>18</v>
      </c>
      <c r="D17" s="7" t="s">
        <v>19</v>
      </c>
      <c r="E17" s="8">
        <v>252275861</v>
      </c>
      <c r="F17" s="8"/>
      <c r="G17" s="9">
        <v>249989178.21000001</v>
      </c>
    </row>
    <row r="18" spans="1:7" x14ac:dyDescent="0.25">
      <c r="A18" s="38"/>
      <c r="B18" s="39"/>
      <c r="C18" s="40" t="s">
        <v>20</v>
      </c>
      <c r="D18" s="40"/>
      <c r="E18" s="10">
        <v>266794085</v>
      </c>
      <c r="F18" s="10"/>
      <c r="G18" s="11">
        <v>264001892.34</v>
      </c>
    </row>
    <row r="19" spans="1:7" ht="12.75" customHeight="1" x14ac:dyDescent="0.25">
      <c r="A19" s="38" t="s">
        <v>24</v>
      </c>
      <c r="B19" s="39" t="s">
        <v>25</v>
      </c>
      <c r="C19" s="7" t="s">
        <v>26</v>
      </c>
      <c r="D19" s="7" t="s">
        <v>27</v>
      </c>
      <c r="E19" s="8">
        <v>3383910</v>
      </c>
      <c r="F19" s="8">
        <v>4977519.78</v>
      </c>
      <c r="G19" s="9">
        <v>8326257.0099999998</v>
      </c>
    </row>
    <row r="20" spans="1:7" x14ac:dyDescent="0.25">
      <c r="A20" s="38"/>
      <c r="B20" s="39"/>
      <c r="C20" s="7" t="s">
        <v>22</v>
      </c>
      <c r="D20" s="7" t="s">
        <v>23</v>
      </c>
      <c r="E20" s="8">
        <v>42784098</v>
      </c>
      <c r="F20" s="8">
        <v>3785325.39</v>
      </c>
      <c r="G20" s="9">
        <v>46474304.479999997</v>
      </c>
    </row>
    <row r="21" spans="1:7" x14ac:dyDescent="0.25">
      <c r="A21" s="38"/>
      <c r="B21" s="39"/>
      <c r="C21" s="40" t="s">
        <v>20</v>
      </c>
      <c r="D21" s="40"/>
      <c r="E21" s="10">
        <v>46168008</v>
      </c>
      <c r="F21" s="10">
        <v>8762845.1699999999</v>
      </c>
      <c r="G21" s="11">
        <v>54800561.490000002</v>
      </c>
    </row>
    <row r="22" spans="1:7" ht="12.75" customHeight="1" x14ac:dyDescent="0.25">
      <c r="A22" s="38" t="s">
        <v>28</v>
      </c>
      <c r="B22" s="39" t="s">
        <v>29</v>
      </c>
      <c r="C22" s="7" t="s">
        <v>26</v>
      </c>
      <c r="D22" s="7" t="s">
        <v>27</v>
      </c>
      <c r="E22" s="8">
        <v>1571500</v>
      </c>
      <c r="F22" s="8"/>
      <c r="G22" s="9">
        <v>1567492.58</v>
      </c>
    </row>
    <row r="23" spans="1:7" x14ac:dyDescent="0.25">
      <c r="A23" s="38"/>
      <c r="B23" s="39"/>
      <c r="C23" s="7" t="s">
        <v>22</v>
      </c>
      <c r="D23" s="7" t="s">
        <v>23</v>
      </c>
      <c r="E23" s="8">
        <v>1528500</v>
      </c>
      <c r="F23" s="8"/>
      <c r="G23" s="9">
        <v>1528493.8</v>
      </c>
    </row>
    <row r="24" spans="1:7" x14ac:dyDescent="0.25">
      <c r="A24" s="38"/>
      <c r="B24" s="39"/>
      <c r="C24" s="40" t="s">
        <v>20</v>
      </c>
      <c r="D24" s="40"/>
      <c r="E24" s="10">
        <v>3100000</v>
      </c>
      <c r="F24" s="10"/>
      <c r="G24" s="11">
        <v>3095986.38</v>
      </c>
    </row>
    <row r="25" spans="1:7" x14ac:dyDescent="0.25">
      <c r="A25" s="65" t="s">
        <v>20</v>
      </c>
      <c r="B25" s="65"/>
      <c r="C25" s="66"/>
      <c r="D25" s="66"/>
      <c r="E25" s="12">
        <v>367216664</v>
      </c>
      <c r="F25" s="12">
        <v>8762845.1699999999</v>
      </c>
      <c r="G25" s="13">
        <v>372657296.58999997</v>
      </c>
    </row>
    <row r="27" spans="1:7" x14ac:dyDescent="0.25">
      <c r="E27" t="s">
        <v>41</v>
      </c>
      <c r="F27" s="15" t="s">
        <v>43</v>
      </c>
    </row>
    <row r="28" spans="1:7" x14ac:dyDescent="0.25">
      <c r="B28" s="62" t="s">
        <v>44</v>
      </c>
      <c r="C28" s="62"/>
      <c r="D28" s="62"/>
      <c r="E28" s="14">
        <v>46168008</v>
      </c>
      <c r="F28" s="18">
        <v>0.79557692982303607</v>
      </c>
    </row>
    <row r="29" spans="1:7" x14ac:dyDescent="0.25">
      <c r="B29" s="62" t="s">
        <v>40</v>
      </c>
      <c r="C29" s="62"/>
      <c r="D29" s="62"/>
      <c r="E29" s="14">
        <v>8762845.1699999999</v>
      </c>
      <c r="F29" s="18">
        <v>0.15100321107341733</v>
      </c>
    </row>
    <row r="30" spans="1:7" x14ac:dyDescent="0.25">
      <c r="B30" s="62" t="s">
        <v>42</v>
      </c>
      <c r="C30" s="62"/>
      <c r="D30" s="62"/>
      <c r="E30" s="14">
        <v>3100000</v>
      </c>
      <c r="F30" s="18">
        <v>5.3419859103546588E-2</v>
      </c>
    </row>
    <row r="32" spans="1:7" hidden="1" x14ac:dyDescent="0.25">
      <c r="E32" s="16">
        <f>E28+E29+E30</f>
        <v>58030853.170000002</v>
      </c>
    </row>
  </sheetData>
  <mergeCells count="23">
    <mergeCell ref="A25:B25"/>
    <mergeCell ref="C25:D25"/>
    <mergeCell ref="B28:D28"/>
    <mergeCell ref="B29:D29"/>
    <mergeCell ref="B30:D30"/>
    <mergeCell ref="A19:A21"/>
    <mergeCell ref="B19:B21"/>
    <mergeCell ref="C21:D21"/>
    <mergeCell ref="A22:A24"/>
    <mergeCell ref="B22:B24"/>
    <mergeCell ref="C24:D24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opLeftCell="A9" zoomScaleNormal="100" workbookViewId="0">
      <selection activeCell="A14" sqref="A14:E18"/>
    </sheetView>
  </sheetViews>
  <sheetFormatPr defaultColWidth="8.6640625" defaultRowHeight="13.2" x14ac:dyDescent="0.25"/>
  <cols>
    <col min="2" max="2" width="18.77734375" customWidth="1"/>
    <col min="4" max="4" width="31.33203125" customWidth="1"/>
    <col min="5" max="5" width="16.6640625" customWidth="1"/>
    <col min="6" max="6" width="14.44140625" customWidth="1"/>
    <col min="7" max="7" width="16.6640625" customWidth="1"/>
  </cols>
  <sheetData>
    <row r="1" spans="1:7" ht="42" customHeight="1" x14ac:dyDescent="0.25">
      <c r="A1" s="67" t="s">
        <v>0</v>
      </c>
      <c r="B1" s="67"/>
      <c r="C1" s="67"/>
      <c r="D1" s="67"/>
      <c r="E1" s="67"/>
      <c r="F1" s="67"/>
      <c r="G1" s="67"/>
    </row>
    <row r="3" spans="1:7" ht="22.2" x14ac:dyDescent="0.25">
      <c r="A3" s="1" t="s">
        <v>1</v>
      </c>
    </row>
    <row r="5" spans="1:7" x14ac:dyDescent="0.25">
      <c r="A5" s="2" t="s">
        <v>2</v>
      </c>
    </row>
    <row r="6" spans="1:7" x14ac:dyDescent="0.25">
      <c r="A6" s="2" t="s">
        <v>3</v>
      </c>
    </row>
    <row r="8" spans="1:7" ht="10.5" customHeight="1" x14ac:dyDescent="0.25">
      <c r="A8" s="69" t="s">
        <v>4</v>
      </c>
      <c r="B8" s="69"/>
      <c r="C8" s="69"/>
      <c r="D8" s="69"/>
      <c r="E8" s="69"/>
      <c r="F8" s="69"/>
      <c r="G8" s="69"/>
    </row>
    <row r="9" spans="1:7" ht="10.5" customHeight="1" x14ac:dyDescent="0.25">
      <c r="A9" s="68" t="s">
        <v>31</v>
      </c>
      <c r="B9" s="68"/>
      <c r="C9" s="68"/>
      <c r="D9" s="68"/>
      <c r="E9" s="68"/>
      <c r="F9" s="68"/>
      <c r="G9" s="68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0.6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12.75" customHeight="1" x14ac:dyDescent="0.25">
      <c r="A14" s="38" t="s">
        <v>16</v>
      </c>
      <c r="B14" s="39" t="s">
        <v>17</v>
      </c>
      <c r="C14" s="7" t="s">
        <v>18</v>
      </c>
      <c r="D14" s="7" t="s">
        <v>19</v>
      </c>
      <c r="E14" s="8">
        <v>49956876</v>
      </c>
      <c r="F14" s="8"/>
      <c r="G14" s="9">
        <v>49027664.890000001</v>
      </c>
    </row>
    <row r="15" spans="1:7" x14ac:dyDescent="0.25">
      <c r="A15" s="38"/>
      <c r="B15" s="39"/>
      <c r="C15" s="40" t="s">
        <v>20</v>
      </c>
      <c r="D15" s="40"/>
      <c r="E15" s="10">
        <v>49956876</v>
      </c>
      <c r="F15" s="10"/>
      <c r="G15" s="11">
        <v>49027664.890000001</v>
      </c>
    </row>
    <row r="16" spans="1:7" ht="19.8" customHeight="1" x14ac:dyDescent="0.25">
      <c r="A16" s="38" t="s">
        <v>18</v>
      </c>
      <c r="B16" s="39" t="s">
        <v>21</v>
      </c>
      <c r="C16" s="7" t="s">
        <v>22</v>
      </c>
      <c r="D16" s="7" t="s">
        <v>23</v>
      </c>
      <c r="E16" s="8">
        <v>14169719</v>
      </c>
      <c r="F16" s="8"/>
      <c r="G16" s="9">
        <v>13262688.890000001</v>
      </c>
    </row>
    <row r="17" spans="1:7" x14ac:dyDescent="0.25">
      <c r="A17" s="38"/>
      <c r="B17" s="39"/>
      <c r="C17" s="7" t="s">
        <v>18</v>
      </c>
      <c r="D17" s="7" t="s">
        <v>19</v>
      </c>
      <c r="E17" s="8">
        <v>241809308</v>
      </c>
      <c r="F17" s="8"/>
      <c r="G17" s="9">
        <v>239842818.40000001</v>
      </c>
    </row>
    <row r="18" spans="1:7" x14ac:dyDescent="0.25">
      <c r="A18" s="38"/>
      <c r="B18" s="39"/>
      <c r="C18" s="40" t="s">
        <v>20</v>
      </c>
      <c r="D18" s="40"/>
      <c r="E18" s="10">
        <v>255979027</v>
      </c>
      <c r="F18" s="10"/>
      <c r="G18" s="11">
        <v>253105507.28999999</v>
      </c>
    </row>
    <row r="19" spans="1:7" ht="12.75" customHeight="1" x14ac:dyDescent="0.25">
      <c r="A19" s="38" t="s">
        <v>24</v>
      </c>
      <c r="B19" s="39" t="s">
        <v>25</v>
      </c>
      <c r="C19" s="7" t="s">
        <v>26</v>
      </c>
      <c r="D19" s="7" t="s">
        <v>27</v>
      </c>
      <c r="E19" s="8">
        <v>4766358</v>
      </c>
      <c r="F19" s="8">
        <v>290343.15000000002</v>
      </c>
      <c r="G19" s="9">
        <v>5056360.1900000004</v>
      </c>
    </row>
    <row r="20" spans="1:7" x14ac:dyDescent="0.25">
      <c r="A20" s="38"/>
      <c r="B20" s="39"/>
      <c r="C20" s="7" t="s">
        <v>22</v>
      </c>
      <c r="D20" s="7" t="s">
        <v>23</v>
      </c>
      <c r="E20" s="8">
        <v>35918066</v>
      </c>
      <c r="F20" s="8">
        <v>2714405.1</v>
      </c>
      <c r="G20" s="9">
        <v>38354403.100000001</v>
      </c>
    </row>
    <row r="21" spans="1:7" x14ac:dyDescent="0.25">
      <c r="A21" s="38"/>
      <c r="B21" s="39"/>
      <c r="C21" s="40" t="s">
        <v>20</v>
      </c>
      <c r="D21" s="40"/>
      <c r="E21" s="10">
        <v>40684424</v>
      </c>
      <c r="F21" s="10">
        <v>3004748.25</v>
      </c>
      <c r="G21" s="11">
        <v>43410763.289999999</v>
      </c>
    </row>
    <row r="22" spans="1:7" ht="12.75" customHeight="1" x14ac:dyDescent="0.25">
      <c r="A22" s="38" t="s">
        <v>28</v>
      </c>
      <c r="B22" s="39" t="s">
        <v>29</v>
      </c>
      <c r="C22" s="7" t="s">
        <v>26</v>
      </c>
      <c r="D22" s="7" t="s">
        <v>27</v>
      </c>
      <c r="E22" s="8">
        <v>89150</v>
      </c>
      <c r="F22" s="8"/>
      <c r="G22" s="9">
        <v>88783.7</v>
      </c>
    </row>
    <row r="23" spans="1:7" x14ac:dyDescent="0.25">
      <c r="A23" s="38"/>
      <c r="B23" s="39"/>
      <c r="C23" s="7" t="s">
        <v>22</v>
      </c>
      <c r="D23" s="7" t="s">
        <v>23</v>
      </c>
      <c r="E23" s="8">
        <v>170850</v>
      </c>
      <c r="F23" s="8"/>
      <c r="G23" s="9">
        <v>167527.79</v>
      </c>
    </row>
    <row r="24" spans="1:7" x14ac:dyDescent="0.25">
      <c r="A24" s="38"/>
      <c r="B24" s="39"/>
      <c r="C24" s="40" t="s">
        <v>20</v>
      </c>
      <c r="D24" s="40"/>
      <c r="E24" s="10">
        <v>260000</v>
      </c>
      <c r="F24" s="10"/>
      <c r="G24" s="11">
        <v>256311.49</v>
      </c>
    </row>
    <row r="25" spans="1:7" x14ac:dyDescent="0.25">
      <c r="A25" s="65" t="s">
        <v>20</v>
      </c>
      <c r="B25" s="65"/>
      <c r="C25" s="66"/>
      <c r="D25" s="66"/>
      <c r="E25" s="12">
        <v>346880327</v>
      </c>
      <c r="F25" s="12">
        <v>3004748.25</v>
      </c>
      <c r="G25" s="13">
        <v>345800246.95999998</v>
      </c>
    </row>
    <row r="27" spans="1:7" x14ac:dyDescent="0.25">
      <c r="E27" t="s">
        <v>41</v>
      </c>
      <c r="F27" s="15" t="s">
        <v>43</v>
      </c>
    </row>
    <row r="28" spans="1:7" x14ac:dyDescent="0.25">
      <c r="B28" s="62" t="s">
        <v>44</v>
      </c>
      <c r="C28" s="62"/>
      <c r="D28" s="62"/>
      <c r="E28" s="14">
        <v>40684424</v>
      </c>
      <c r="F28" s="18">
        <v>0.92571536429790213</v>
      </c>
    </row>
    <row r="29" spans="1:7" x14ac:dyDescent="0.25">
      <c r="B29" s="62" t="s">
        <v>40</v>
      </c>
      <c r="C29" s="62"/>
      <c r="D29" s="62"/>
      <c r="E29" s="14">
        <v>3004748.25</v>
      </c>
      <c r="F29" s="18">
        <v>6.8368710857802328E-2</v>
      </c>
    </row>
    <row r="30" spans="1:7" x14ac:dyDescent="0.25">
      <c r="B30" s="62" t="s">
        <v>42</v>
      </c>
      <c r="C30" s="62"/>
      <c r="D30" s="62"/>
      <c r="E30" s="14">
        <v>260000</v>
      </c>
      <c r="F30" s="18">
        <v>5.91592484429556E-3</v>
      </c>
    </row>
    <row r="32" spans="1:7" hidden="1" x14ac:dyDescent="0.25">
      <c r="E32" s="16">
        <f>E28+E29+E30</f>
        <v>43949172.25</v>
      </c>
    </row>
  </sheetData>
  <mergeCells count="23">
    <mergeCell ref="A25:B25"/>
    <mergeCell ref="C25:D25"/>
    <mergeCell ref="B28:D28"/>
    <mergeCell ref="B29:D29"/>
    <mergeCell ref="B30:D30"/>
    <mergeCell ref="A19:A21"/>
    <mergeCell ref="B19:B21"/>
    <mergeCell ref="C21:D21"/>
    <mergeCell ref="A22:A24"/>
    <mergeCell ref="B22:B24"/>
    <mergeCell ref="C24:D24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opLeftCell="A2" zoomScaleNormal="100" workbookViewId="0">
      <selection activeCell="A14" sqref="A14:E18"/>
    </sheetView>
  </sheetViews>
  <sheetFormatPr defaultColWidth="8.6640625" defaultRowHeight="13.2" x14ac:dyDescent="0.25"/>
  <cols>
    <col min="1" max="1" width="4.88671875" customWidth="1"/>
    <col min="2" max="2" width="21" customWidth="1"/>
    <col min="4" max="4" width="29.21875" customWidth="1"/>
    <col min="5" max="5" width="16.6640625" customWidth="1"/>
    <col min="6" max="6" width="15.5546875" customWidth="1"/>
    <col min="7" max="7" width="16.6640625" customWidth="1"/>
  </cols>
  <sheetData>
    <row r="1" spans="1:7" ht="51.6" customHeight="1" x14ac:dyDescent="0.25">
      <c r="A1" s="67" t="s">
        <v>0</v>
      </c>
      <c r="B1" s="67"/>
      <c r="C1" s="67"/>
      <c r="D1" s="67"/>
      <c r="E1" s="67"/>
      <c r="F1" s="67"/>
      <c r="G1" s="67"/>
    </row>
    <row r="3" spans="1:7" ht="22.2" x14ac:dyDescent="0.25">
      <c r="A3" s="1" t="s">
        <v>1</v>
      </c>
    </row>
    <row r="5" spans="1:7" x14ac:dyDescent="0.25">
      <c r="A5" s="2" t="s">
        <v>2</v>
      </c>
    </row>
    <row r="6" spans="1:7" x14ac:dyDescent="0.25">
      <c r="A6" s="2" t="s">
        <v>3</v>
      </c>
    </row>
    <row r="8" spans="1:7" ht="10.5" customHeight="1" x14ac:dyDescent="0.25">
      <c r="A8" s="69" t="s">
        <v>4</v>
      </c>
      <c r="B8" s="69"/>
      <c r="C8" s="69"/>
      <c r="D8" s="69"/>
      <c r="E8" s="69"/>
      <c r="F8" s="69"/>
      <c r="G8" s="69"/>
    </row>
    <row r="9" spans="1:7" ht="10.5" customHeight="1" x14ac:dyDescent="0.25">
      <c r="A9" s="68" t="s">
        <v>32</v>
      </c>
      <c r="B9" s="68"/>
      <c r="C9" s="68"/>
      <c r="D9" s="68"/>
      <c r="E9" s="68"/>
      <c r="F9" s="68"/>
      <c r="G9" s="68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0.6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12.75" customHeight="1" x14ac:dyDescent="0.25">
      <c r="A14" s="38" t="s">
        <v>16</v>
      </c>
      <c r="B14" s="39" t="s">
        <v>17</v>
      </c>
      <c r="C14" s="7" t="s">
        <v>18</v>
      </c>
      <c r="D14" s="7" t="s">
        <v>19</v>
      </c>
      <c r="E14" s="8">
        <v>47094165</v>
      </c>
      <c r="F14" s="8"/>
      <c r="G14" s="9">
        <v>46944691.329999998</v>
      </c>
    </row>
    <row r="15" spans="1:7" x14ac:dyDescent="0.25">
      <c r="A15" s="38"/>
      <c r="B15" s="39"/>
      <c r="C15" s="40" t="s">
        <v>20</v>
      </c>
      <c r="D15" s="40"/>
      <c r="E15" s="10">
        <v>47094165</v>
      </c>
      <c r="F15" s="10"/>
      <c r="G15" s="11">
        <v>46944691.329999998</v>
      </c>
    </row>
    <row r="16" spans="1:7" ht="12.75" customHeight="1" x14ac:dyDescent="0.25">
      <c r="A16" s="38" t="s">
        <v>18</v>
      </c>
      <c r="B16" s="39" t="s">
        <v>21</v>
      </c>
      <c r="C16" s="7" t="s">
        <v>22</v>
      </c>
      <c r="D16" s="7" t="s">
        <v>23</v>
      </c>
      <c r="E16" s="8">
        <v>13783545</v>
      </c>
      <c r="F16" s="8"/>
      <c r="G16" s="9">
        <v>13437222.74</v>
      </c>
    </row>
    <row r="17" spans="1:7" x14ac:dyDescent="0.25">
      <c r="A17" s="38"/>
      <c r="B17" s="39"/>
      <c r="C17" s="7" t="s">
        <v>18</v>
      </c>
      <c r="D17" s="7" t="s">
        <v>19</v>
      </c>
      <c r="E17" s="8">
        <v>235810361</v>
      </c>
      <c r="F17" s="8"/>
      <c r="G17" s="9">
        <v>233042335.19</v>
      </c>
    </row>
    <row r="18" spans="1:7" x14ac:dyDescent="0.25">
      <c r="A18" s="38"/>
      <c r="B18" s="39"/>
      <c r="C18" s="40" t="s">
        <v>20</v>
      </c>
      <c r="D18" s="40"/>
      <c r="E18" s="10">
        <v>249593906</v>
      </c>
      <c r="F18" s="10"/>
      <c r="G18" s="11">
        <v>246479557.93000001</v>
      </c>
    </row>
    <row r="19" spans="1:7" ht="12.75" customHeight="1" x14ac:dyDescent="0.25">
      <c r="A19" s="38" t="s">
        <v>24</v>
      </c>
      <c r="B19" s="39" t="s">
        <v>25</v>
      </c>
      <c r="C19" s="7" t="s">
        <v>26</v>
      </c>
      <c r="D19" s="7" t="s">
        <v>27</v>
      </c>
      <c r="E19" s="8">
        <v>6948790</v>
      </c>
      <c r="F19" s="8">
        <v>1389003.29</v>
      </c>
      <c r="G19" s="9">
        <v>8337644.9500000002</v>
      </c>
    </row>
    <row r="20" spans="1:7" x14ac:dyDescent="0.25">
      <c r="A20" s="38"/>
      <c r="B20" s="39"/>
      <c r="C20" s="7" t="s">
        <v>22</v>
      </c>
      <c r="D20" s="7" t="s">
        <v>23</v>
      </c>
      <c r="E20" s="8">
        <v>44359167</v>
      </c>
      <c r="F20" s="8">
        <v>3352219.29</v>
      </c>
      <c r="G20" s="9">
        <v>47643349.850000001</v>
      </c>
    </row>
    <row r="21" spans="1:7" x14ac:dyDescent="0.25">
      <c r="A21" s="38"/>
      <c r="B21" s="39"/>
      <c r="C21" s="40" t="s">
        <v>20</v>
      </c>
      <c r="D21" s="40"/>
      <c r="E21" s="10">
        <v>51307957</v>
      </c>
      <c r="F21" s="10">
        <v>4741222.58</v>
      </c>
      <c r="G21" s="11">
        <v>55980994.799999997</v>
      </c>
    </row>
    <row r="22" spans="1:7" ht="12.75" customHeight="1" x14ac:dyDescent="0.25">
      <c r="A22" s="38" t="s">
        <v>33</v>
      </c>
      <c r="B22" s="39" t="s">
        <v>34</v>
      </c>
      <c r="C22" s="7" t="s">
        <v>26</v>
      </c>
      <c r="D22" s="7" t="s">
        <v>27</v>
      </c>
      <c r="E22" s="8"/>
      <c r="F22" s="8">
        <v>4000000</v>
      </c>
      <c r="G22" s="9">
        <v>4000000</v>
      </c>
    </row>
    <row r="23" spans="1:7" x14ac:dyDescent="0.25">
      <c r="A23" s="38"/>
      <c r="B23" s="39"/>
      <c r="C23" s="7" t="s">
        <v>22</v>
      </c>
      <c r="D23" s="7" t="s">
        <v>23</v>
      </c>
      <c r="E23" s="8"/>
      <c r="F23" s="8">
        <v>1797683.04</v>
      </c>
      <c r="G23" s="9">
        <v>1797683.04</v>
      </c>
    </row>
    <row r="24" spans="1:7" x14ac:dyDescent="0.25">
      <c r="A24" s="38"/>
      <c r="B24" s="39"/>
      <c r="C24" s="40" t="s">
        <v>20</v>
      </c>
      <c r="D24" s="40"/>
      <c r="E24" s="10"/>
      <c r="F24" s="10">
        <v>5797683.04</v>
      </c>
      <c r="G24" s="11">
        <v>5797683.04</v>
      </c>
    </row>
    <row r="25" spans="1:7" x14ac:dyDescent="0.25">
      <c r="A25" s="65" t="s">
        <v>20</v>
      </c>
      <c r="B25" s="65"/>
      <c r="C25" s="66"/>
      <c r="D25" s="66"/>
      <c r="E25" s="12">
        <v>347996028</v>
      </c>
      <c r="F25" s="12">
        <v>10538905.619999999</v>
      </c>
      <c r="G25" s="13">
        <v>355202927.10000002</v>
      </c>
    </row>
    <row r="27" spans="1:7" x14ac:dyDescent="0.25">
      <c r="E27" t="s">
        <v>41</v>
      </c>
      <c r="F27" s="19" t="s">
        <v>43</v>
      </c>
    </row>
    <row r="28" spans="1:7" x14ac:dyDescent="0.25">
      <c r="B28" s="62" t="s">
        <v>44</v>
      </c>
      <c r="C28" s="62"/>
      <c r="D28" s="62"/>
      <c r="E28" s="14">
        <v>51307957</v>
      </c>
      <c r="F28" s="18">
        <v>0.82959676249459524</v>
      </c>
    </row>
    <row r="29" spans="1:7" x14ac:dyDescent="0.25">
      <c r="B29" s="62" t="s">
        <v>40</v>
      </c>
      <c r="C29" s="62"/>
      <c r="D29" s="62"/>
      <c r="E29" s="14">
        <v>4741222.58</v>
      </c>
      <c r="F29" s="18">
        <v>7.6660680576977017E-2</v>
      </c>
    </row>
    <row r="30" spans="1:7" x14ac:dyDescent="0.25">
      <c r="B30" s="62" t="s">
        <v>42</v>
      </c>
      <c r="C30" s="62"/>
      <c r="D30" s="62"/>
      <c r="E30" s="14">
        <v>5797683.04</v>
      </c>
      <c r="F30" s="18">
        <v>9.3742556928427756E-2</v>
      </c>
    </row>
    <row r="32" spans="1:7" hidden="1" x14ac:dyDescent="0.25">
      <c r="E32" s="16">
        <f>E28+E29+E30</f>
        <v>61846862.619999997</v>
      </c>
    </row>
  </sheetData>
  <mergeCells count="23">
    <mergeCell ref="A25:B25"/>
    <mergeCell ref="C25:D25"/>
    <mergeCell ref="B28:D28"/>
    <mergeCell ref="B29:D29"/>
    <mergeCell ref="B30:D30"/>
    <mergeCell ref="A19:A21"/>
    <mergeCell ref="B19:B21"/>
    <mergeCell ref="C21:D21"/>
    <mergeCell ref="A22:A24"/>
    <mergeCell ref="B22:B24"/>
    <mergeCell ref="C24:D24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opLeftCell="A4" zoomScaleNormal="100" workbookViewId="0">
      <selection activeCell="A14" sqref="A14:E18"/>
    </sheetView>
  </sheetViews>
  <sheetFormatPr defaultColWidth="8.6640625" defaultRowHeight="13.2" x14ac:dyDescent="0.25"/>
  <cols>
    <col min="2" max="2" width="30.88671875" customWidth="1"/>
    <col min="4" max="4" width="33.6640625" customWidth="1"/>
    <col min="5" max="5" width="16.6640625" customWidth="1"/>
    <col min="6" max="6" width="15.5546875" customWidth="1"/>
    <col min="7" max="7" width="16.6640625" customWidth="1"/>
  </cols>
  <sheetData>
    <row r="1" spans="1:7" ht="42" customHeight="1" x14ac:dyDescent="0.25">
      <c r="A1" s="67" t="s">
        <v>0</v>
      </c>
      <c r="B1" s="67"/>
      <c r="C1" s="67"/>
      <c r="D1" s="67"/>
      <c r="E1" s="67"/>
      <c r="F1" s="67"/>
      <c r="G1" s="67"/>
    </row>
    <row r="3" spans="1:7" ht="25.35" customHeight="1" x14ac:dyDescent="0.25">
      <c r="A3" s="1" t="s">
        <v>1</v>
      </c>
    </row>
    <row r="5" spans="1:7" x14ac:dyDescent="0.25">
      <c r="A5" s="2" t="s">
        <v>2</v>
      </c>
    </row>
    <row r="6" spans="1:7" x14ac:dyDescent="0.25">
      <c r="A6" s="2" t="s">
        <v>3</v>
      </c>
    </row>
    <row r="8" spans="1:7" ht="10.5" customHeight="1" x14ac:dyDescent="0.25">
      <c r="A8" s="69" t="s">
        <v>4</v>
      </c>
      <c r="B8" s="69"/>
      <c r="C8" s="69"/>
      <c r="D8" s="69"/>
      <c r="E8" s="69"/>
      <c r="F8" s="69"/>
      <c r="G8" s="69"/>
    </row>
    <row r="9" spans="1:7" ht="10.5" customHeight="1" x14ac:dyDescent="0.25">
      <c r="A9" s="68" t="s">
        <v>35</v>
      </c>
      <c r="B9" s="68"/>
      <c r="C9" s="68"/>
      <c r="D9" s="68"/>
      <c r="E9" s="68"/>
      <c r="F9" s="68"/>
      <c r="G9" s="68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8.2" customHeight="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8.1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12.75" customHeight="1" x14ac:dyDescent="0.25">
      <c r="A14" s="38" t="s">
        <v>16</v>
      </c>
      <c r="B14" s="39" t="s">
        <v>17</v>
      </c>
      <c r="C14" s="7" t="s">
        <v>18</v>
      </c>
      <c r="D14" s="7" t="s">
        <v>19</v>
      </c>
      <c r="E14" s="8">
        <v>40697592</v>
      </c>
      <c r="F14" s="8"/>
      <c r="G14" s="9">
        <v>39707653.859999999</v>
      </c>
    </row>
    <row r="15" spans="1:7" x14ac:dyDescent="0.25">
      <c r="A15" s="38"/>
      <c r="B15" s="39"/>
      <c r="C15" s="40" t="s">
        <v>20</v>
      </c>
      <c r="D15" s="40"/>
      <c r="E15" s="10">
        <v>40697592</v>
      </c>
      <c r="F15" s="10"/>
      <c r="G15" s="11">
        <v>39707653.859999999</v>
      </c>
    </row>
    <row r="16" spans="1:7" ht="12.75" customHeight="1" x14ac:dyDescent="0.25">
      <c r="A16" s="38" t="s">
        <v>18</v>
      </c>
      <c r="B16" s="39" t="s">
        <v>21</v>
      </c>
      <c r="C16" s="7" t="s">
        <v>22</v>
      </c>
      <c r="D16" s="7" t="s">
        <v>23</v>
      </c>
      <c r="E16" s="8">
        <v>14350689</v>
      </c>
      <c r="F16" s="8"/>
      <c r="G16" s="9">
        <v>13941026.300000001</v>
      </c>
    </row>
    <row r="17" spans="1:7" x14ac:dyDescent="0.25">
      <c r="A17" s="38"/>
      <c r="B17" s="39"/>
      <c r="C17" s="7" t="s">
        <v>18</v>
      </c>
      <c r="D17" s="7" t="s">
        <v>19</v>
      </c>
      <c r="E17" s="8">
        <v>231085298</v>
      </c>
      <c r="F17" s="8"/>
      <c r="G17" s="9">
        <v>227661820.97</v>
      </c>
    </row>
    <row r="18" spans="1:7" x14ac:dyDescent="0.25">
      <c r="A18" s="38"/>
      <c r="B18" s="39"/>
      <c r="C18" s="40" t="s">
        <v>20</v>
      </c>
      <c r="D18" s="40"/>
      <c r="E18" s="10">
        <v>245435987</v>
      </c>
      <c r="F18" s="10"/>
      <c r="G18" s="11">
        <v>241602847.27000001</v>
      </c>
    </row>
    <row r="19" spans="1:7" ht="12.75" customHeight="1" x14ac:dyDescent="0.25">
      <c r="A19" s="38" t="s">
        <v>24</v>
      </c>
      <c r="B19" s="39" t="s">
        <v>25</v>
      </c>
      <c r="C19" s="7" t="s">
        <v>26</v>
      </c>
      <c r="D19" s="7" t="s">
        <v>27</v>
      </c>
      <c r="E19" s="8">
        <v>6196644</v>
      </c>
      <c r="F19" s="8">
        <v>7760215.5300000003</v>
      </c>
      <c r="G19" s="9">
        <v>13956651.970000001</v>
      </c>
    </row>
    <row r="20" spans="1:7" x14ac:dyDescent="0.25">
      <c r="A20" s="38"/>
      <c r="B20" s="39"/>
      <c r="C20" s="7" t="s">
        <v>22</v>
      </c>
      <c r="D20" s="7" t="s">
        <v>23</v>
      </c>
      <c r="E20" s="8">
        <v>46565744</v>
      </c>
      <c r="F20" s="8">
        <v>2722535.9</v>
      </c>
      <c r="G20" s="9">
        <v>49093509.409999996</v>
      </c>
    </row>
    <row r="21" spans="1:7" x14ac:dyDescent="0.25">
      <c r="A21" s="38"/>
      <c r="B21" s="39"/>
      <c r="C21" s="40" t="s">
        <v>20</v>
      </c>
      <c r="D21" s="40"/>
      <c r="E21" s="10">
        <v>52762388</v>
      </c>
      <c r="F21" s="10">
        <v>10482751.43</v>
      </c>
      <c r="G21" s="11">
        <v>63050161.380000003</v>
      </c>
    </row>
    <row r="22" spans="1:7" ht="12.75" customHeight="1" x14ac:dyDescent="0.25">
      <c r="A22" s="70" t="s">
        <v>51</v>
      </c>
      <c r="B22" s="39" t="s">
        <v>36</v>
      </c>
      <c r="C22" s="7" t="s">
        <v>26</v>
      </c>
      <c r="D22" s="7" t="s">
        <v>27</v>
      </c>
      <c r="E22" s="8"/>
      <c r="F22" s="8">
        <v>1374371.8400000001</v>
      </c>
      <c r="G22" s="9">
        <v>1374371.8400000001</v>
      </c>
    </row>
    <row r="23" spans="1:7" x14ac:dyDescent="0.25">
      <c r="A23" s="38"/>
      <c r="B23" s="39"/>
      <c r="C23" s="40" t="s">
        <v>20</v>
      </c>
      <c r="D23" s="40"/>
      <c r="E23" s="10"/>
      <c r="F23" s="10">
        <v>1374371.8400000001</v>
      </c>
      <c r="G23" s="11">
        <v>1374371.8400000001</v>
      </c>
    </row>
    <row r="24" spans="1:7" ht="12.75" customHeight="1" x14ac:dyDescent="0.25">
      <c r="A24" s="38" t="s">
        <v>28</v>
      </c>
      <c r="B24" s="48" t="s">
        <v>29</v>
      </c>
      <c r="C24" s="7" t="s">
        <v>26</v>
      </c>
      <c r="D24" s="7" t="s">
        <v>27</v>
      </c>
      <c r="E24" s="8">
        <v>500000</v>
      </c>
      <c r="F24" s="8"/>
      <c r="G24" s="9">
        <v>446056.25</v>
      </c>
    </row>
    <row r="25" spans="1:7" x14ac:dyDescent="0.25">
      <c r="A25" s="38"/>
      <c r="B25" s="39"/>
      <c r="C25" s="7" t="s">
        <v>22</v>
      </c>
      <c r="D25" s="7" t="s">
        <v>23</v>
      </c>
      <c r="E25" s="8">
        <v>100000</v>
      </c>
      <c r="F25" s="8"/>
      <c r="G25" s="9">
        <v>59664.41</v>
      </c>
    </row>
    <row r="26" spans="1:7" x14ac:dyDescent="0.25">
      <c r="A26" s="38"/>
      <c r="B26" s="39"/>
      <c r="C26" s="40" t="s">
        <v>20</v>
      </c>
      <c r="D26" s="40"/>
      <c r="E26" s="10">
        <v>600000</v>
      </c>
      <c r="F26" s="10"/>
      <c r="G26" s="11">
        <v>505720.66</v>
      </c>
    </row>
    <row r="27" spans="1:7" x14ac:dyDescent="0.25">
      <c r="A27" s="65" t="s">
        <v>20</v>
      </c>
      <c r="B27" s="65"/>
      <c r="C27" s="66"/>
      <c r="D27" s="66"/>
      <c r="E27" s="12">
        <v>339495967</v>
      </c>
      <c r="F27" s="12">
        <v>11857123.27</v>
      </c>
      <c r="G27" s="13">
        <v>346240755.00999999</v>
      </c>
    </row>
    <row r="28" spans="1:7" ht="13.2" customHeight="1" x14ac:dyDescent="0.25">
      <c r="A28" s="71" t="s">
        <v>52</v>
      </c>
      <c r="B28" s="71"/>
      <c r="C28" s="71"/>
      <c r="D28" s="71"/>
      <c r="E28" s="71"/>
      <c r="F28" s="71"/>
      <c r="G28" s="71"/>
    </row>
    <row r="29" spans="1:7" x14ac:dyDescent="0.25">
      <c r="A29" s="72"/>
      <c r="B29" s="72"/>
      <c r="C29" s="72"/>
      <c r="D29" s="72"/>
      <c r="E29" s="72"/>
      <c r="F29" s="72"/>
      <c r="G29" s="72"/>
    </row>
    <row r="31" spans="1:7" x14ac:dyDescent="0.25">
      <c r="E31" t="s">
        <v>41</v>
      </c>
      <c r="F31" s="15" t="s">
        <v>43</v>
      </c>
    </row>
    <row r="32" spans="1:7" x14ac:dyDescent="0.25">
      <c r="B32" s="62" t="s">
        <v>44</v>
      </c>
      <c r="C32" s="62"/>
      <c r="D32" s="62"/>
      <c r="E32" s="14">
        <v>52762388</v>
      </c>
      <c r="F32" s="18">
        <v>0.80899698529740305</v>
      </c>
    </row>
    <row r="33" spans="2:6" x14ac:dyDescent="0.25">
      <c r="B33" s="62" t="s">
        <v>40</v>
      </c>
      <c r="C33" s="62"/>
      <c r="D33" s="62"/>
      <c r="E33" s="16">
        <v>11857123.27</v>
      </c>
      <c r="F33" s="18">
        <v>0.18180331374936415</v>
      </c>
    </row>
    <row r="34" spans="2:6" x14ac:dyDescent="0.25">
      <c r="B34" s="62" t="s">
        <v>42</v>
      </c>
      <c r="C34" s="62"/>
      <c r="D34" s="62"/>
      <c r="E34" s="14">
        <v>600000</v>
      </c>
      <c r="F34" s="18">
        <v>9.1997009532328571E-3</v>
      </c>
    </row>
    <row r="36" spans="2:6" hidden="1" x14ac:dyDescent="0.25">
      <c r="E36" s="16">
        <f>E32+E33+E34</f>
        <v>65219511.269999996</v>
      </c>
    </row>
  </sheetData>
  <mergeCells count="27">
    <mergeCell ref="B32:D32"/>
    <mergeCell ref="B33:D33"/>
    <mergeCell ref="B34:D34"/>
    <mergeCell ref="A24:A26"/>
    <mergeCell ref="B24:B26"/>
    <mergeCell ref="C26:D26"/>
    <mergeCell ref="A27:B27"/>
    <mergeCell ref="C27:D27"/>
    <mergeCell ref="A28:G29"/>
    <mergeCell ref="A19:A21"/>
    <mergeCell ref="B19:B21"/>
    <mergeCell ref="C21:D21"/>
    <mergeCell ref="A22:A23"/>
    <mergeCell ref="B22:B23"/>
    <mergeCell ref="C23:D23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2" zoomScaleNormal="100" workbookViewId="0">
      <selection activeCell="A9" sqref="A9:G9"/>
    </sheetView>
  </sheetViews>
  <sheetFormatPr defaultColWidth="8.6640625" defaultRowHeight="13.2" x14ac:dyDescent="0.25"/>
  <cols>
    <col min="1" max="1" width="4.44140625" customWidth="1"/>
    <col min="2" max="2" width="28.33203125" customWidth="1"/>
    <col min="4" max="4" width="32.21875" customWidth="1"/>
    <col min="5" max="5" width="16.6640625" customWidth="1"/>
    <col min="6" max="6" width="15.5546875" customWidth="1"/>
    <col min="7" max="7" width="16.6640625" customWidth="1"/>
  </cols>
  <sheetData>
    <row r="1" spans="1:7" ht="41.4" customHeight="1" x14ac:dyDescent="0.25">
      <c r="A1" s="67" t="s">
        <v>0</v>
      </c>
      <c r="B1" s="67"/>
      <c r="C1" s="67"/>
      <c r="D1" s="67"/>
      <c r="E1" s="67"/>
      <c r="F1" s="67"/>
      <c r="G1" s="67"/>
    </row>
    <row r="3" spans="1:7" ht="22.2" x14ac:dyDescent="0.25">
      <c r="A3" s="1" t="s">
        <v>1</v>
      </c>
    </row>
    <row r="5" spans="1:7" x14ac:dyDescent="0.25">
      <c r="A5" s="2" t="s">
        <v>2</v>
      </c>
    </row>
    <row r="6" spans="1:7" x14ac:dyDescent="0.25">
      <c r="A6" s="2" t="s">
        <v>3</v>
      </c>
    </row>
    <row r="8" spans="1:7" ht="10.5" customHeight="1" x14ac:dyDescent="0.25">
      <c r="A8" s="69" t="s">
        <v>4</v>
      </c>
      <c r="B8" s="69"/>
      <c r="C8" s="69"/>
      <c r="D8" s="69"/>
      <c r="E8" s="69"/>
      <c r="F8" s="69"/>
      <c r="G8" s="69"/>
    </row>
    <row r="9" spans="1:7" ht="10.5" customHeight="1" x14ac:dyDescent="0.25">
      <c r="A9" s="68" t="s">
        <v>37</v>
      </c>
      <c r="B9" s="68"/>
      <c r="C9" s="68"/>
      <c r="D9" s="68"/>
      <c r="E9" s="68"/>
      <c r="F9" s="68"/>
      <c r="G9" s="68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6.85" customHeight="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2.1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12.75" customHeight="1" x14ac:dyDescent="0.25">
      <c r="A14" s="38" t="s">
        <v>16</v>
      </c>
      <c r="B14" s="39" t="s">
        <v>17</v>
      </c>
      <c r="C14" s="7" t="s">
        <v>18</v>
      </c>
      <c r="D14" s="7" t="s">
        <v>19</v>
      </c>
      <c r="E14" s="8">
        <v>37870879</v>
      </c>
      <c r="F14" s="8"/>
      <c r="G14" s="9">
        <v>37301866.700000003</v>
      </c>
    </row>
    <row r="15" spans="1:7" x14ac:dyDescent="0.25">
      <c r="A15" s="38"/>
      <c r="B15" s="39"/>
      <c r="C15" s="40" t="s">
        <v>20</v>
      </c>
      <c r="D15" s="40"/>
      <c r="E15" s="10">
        <v>37870879</v>
      </c>
      <c r="F15" s="10"/>
      <c r="G15" s="11">
        <v>37301866.700000003</v>
      </c>
    </row>
    <row r="16" spans="1:7" ht="12.75" customHeight="1" x14ac:dyDescent="0.25">
      <c r="A16" s="38" t="s">
        <v>18</v>
      </c>
      <c r="B16" s="39" t="s">
        <v>21</v>
      </c>
      <c r="C16" s="7" t="s">
        <v>22</v>
      </c>
      <c r="D16" s="7" t="s">
        <v>23</v>
      </c>
      <c r="E16" s="8">
        <v>13808077</v>
      </c>
      <c r="F16" s="8"/>
      <c r="G16" s="9">
        <v>13732752.359999999</v>
      </c>
    </row>
    <row r="17" spans="1:7" x14ac:dyDescent="0.25">
      <c r="A17" s="38"/>
      <c r="B17" s="39"/>
      <c r="C17" s="7" t="s">
        <v>18</v>
      </c>
      <c r="D17" s="7" t="s">
        <v>19</v>
      </c>
      <c r="E17" s="8">
        <v>213035532</v>
      </c>
      <c r="F17" s="8"/>
      <c r="G17" s="9">
        <v>211243427.19</v>
      </c>
    </row>
    <row r="18" spans="1:7" x14ac:dyDescent="0.25">
      <c r="A18" s="38"/>
      <c r="B18" s="39"/>
      <c r="C18" s="40" t="s">
        <v>20</v>
      </c>
      <c r="D18" s="40"/>
      <c r="E18" s="10">
        <v>226843609</v>
      </c>
      <c r="F18" s="10"/>
      <c r="G18" s="11">
        <v>224976179.55000001</v>
      </c>
    </row>
    <row r="19" spans="1:7" ht="12.75" customHeight="1" x14ac:dyDescent="0.25">
      <c r="A19" s="38" t="s">
        <v>24</v>
      </c>
      <c r="B19" s="39" t="s">
        <v>25</v>
      </c>
      <c r="C19" s="7" t="s">
        <v>26</v>
      </c>
      <c r="D19" s="7" t="s">
        <v>27</v>
      </c>
      <c r="E19" s="8">
        <v>5537042</v>
      </c>
      <c r="F19" s="8">
        <v>11552979.810000001</v>
      </c>
      <c r="G19" s="9">
        <v>17089320.050000001</v>
      </c>
    </row>
    <row r="20" spans="1:7" x14ac:dyDescent="0.25">
      <c r="A20" s="38"/>
      <c r="B20" s="39"/>
      <c r="C20" s="7" t="s">
        <v>22</v>
      </c>
      <c r="D20" s="7" t="s">
        <v>23</v>
      </c>
      <c r="E20" s="8">
        <v>44305777</v>
      </c>
      <c r="F20" s="8">
        <v>3317424.6</v>
      </c>
      <c r="G20" s="9">
        <v>47217211.549999997</v>
      </c>
    </row>
    <row r="21" spans="1:7" x14ac:dyDescent="0.25">
      <c r="A21" s="38"/>
      <c r="B21" s="39"/>
      <c r="C21" s="40" t="s">
        <v>20</v>
      </c>
      <c r="D21" s="40"/>
      <c r="E21" s="10">
        <v>49842819</v>
      </c>
      <c r="F21" s="10">
        <v>14870404.41</v>
      </c>
      <c r="G21" s="11">
        <v>64306531.600000001</v>
      </c>
    </row>
    <row r="22" spans="1:7" ht="12.75" customHeight="1" x14ac:dyDescent="0.25">
      <c r="A22" s="38" t="s">
        <v>28</v>
      </c>
      <c r="B22" s="39" t="s">
        <v>29</v>
      </c>
      <c r="C22" s="7" t="s">
        <v>26</v>
      </c>
      <c r="D22" s="7" t="s">
        <v>27</v>
      </c>
      <c r="E22" s="8">
        <v>200000</v>
      </c>
      <c r="F22" s="8"/>
      <c r="G22" s="9">
        <v>197281.47</v>
      </c>
    </row>
    <row r="23" spans="1:7" x14ac:dyDescent="0.25">
      <c r="A23" s="38"/>
      <c r="B23" s="39"/>
      <c r="C23" s="40" t="s">
        <v>20</v>
      </c>
      <c r="D23" s="40"/>
      <c r="E23" s="10">
        <v>200000</v>
      </c>
      <c r="F23" s="10"/>
      <c r="G23" s="11">
        <v>197281.47</v>
      </c>
    </row>
    <row r="24" spans="1:7" x14ac:dyDescent="0.25">
      <c r="A24" s="65" t="s">
        <v>20</v>
      </c>
      <c r="B24" s="65"/>
      <c r="C24" s="66"/>
      <c r="D24" s="66"/>
      <c r="E24" s="12">
        <v>314757307</v>
      </c>
      <c r="F24" s="12">
        <v>14870404.41</v>
      </c>
      <c r="G24" s="13">
        <v>326781859.31999999</v>
      </c>
    </row>
    <row r="26" spans="1:7" x14ac:dyDescent="0.25">
      <c r="E26" t="s">
        <v>41</v>
      </c>
      <c r="F26" s="15" t="s">
        <v>43</v>
      </c>
    </row>
    <row r="27" spans="1:7" x14ac:dyDescent="0.25">
      <c r="B27" s="62" t="s">
        <v>44</v>
      </c>
      <c r="C27" s="62"/>
      <c r="D27" s="62"/>
      <c r="E27" s="14">
        <v>49842819</v>
      </c>
      <c r="F27" s="18">
        <v>0.76783768208807857</v>
      </c>
    </row>
    <row r="28" spans="1:7" x14ac:dyDescent="0.25">
      <c r="B28" s="62" t="s">
        <v>40</v>
      </c>
      <c r="C28" s="62"/>
      <c r="D28" s="62"/>
      <c r="E28" s="14">
        <v>14870404.41</v>
      </c>
      <c r="F28" s="18">
        <v>0.22908128157612317</v>
      </c>
    </row>
    <row r="29" spans="1:7" x14ac:dyDescent="0.25">
      <c r="B29" s="62" t="s">
        <v>42</v>
      </c>
      <c r="C29" s="62"/>
      <c r="D29" s="62"/>
      <c r="E29" s="14">
        <v>200000</v>
      </c>
      <c r="F29" s="18">
        <v>3.0810363357982565E-3</v>
      </c>
    </row>
    <row r="31" spans="1:7" hidden="1" x14ac:dyDescent="0.25">
      <c r="E31" s="14">
        <f>SUM(E27:E29)</f>
        <v>64913223.409999996</v>
      </c>
    </row>
  </sheetData>
  <mergeCells count="23">
    <mergeCell ref="A24:B24"/>
    <mergeCell ref="C24:D24"/>
    <mergeCell ref="B27:D27"/>
    <mergeCell ref="B28:D28"/>
    <mergeCell ref="B29:D29"/>
    <mergeCell ref="A19:A21"/>
    <mergeCell ref="B19:B21"/>
    <mergeCell ref="C21:D21"/>
    <mergeCell ref="A22:A23"/>
    <mergeCell ref="B22:B23"/>
    <mergeCell ref="C23:D23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F21" sqref="F21"/>
    </sheetView>
  </sheetViews>
  <sheetFormatPr defaultColWidth="8.6640625" defaultRowHeight="13.2" x14ac:dyDescent="0.25"/>
  <cols>
    <col min="2" max="2" width="26.33203125" customWidth="1"/>
    <col min="4" max="4" width="31" customWidth="1"/>
    <col min="5" max="5" width="16.6640625" customWidth="1"/>
    <col min="6" max="6" width="14.44140625" customWidth="1"/>
    <col min="7" max="7" width="16.6640625" customWidth="1"/>
  </cols>
  <sheetData>
    <row r="1" spans="1:7" ht="43.2" customHeight="1" x14ac:dyDescent="0.25">
      <c r="A1" s="67" t="s">
        <v>0</v>
      </c>
      <c r="B1" s="67"/>
      <c r="C1" s="67"/>
      <c r="D1" s="67"/>
      <c r="E1" s="67"/>
      <c r="F1" s="67"/>
      <c r="G1" s="67"/>
    </row>
    <row r="3" spans="1:7" ht="22.2" x14ac:dyDescent="0.25">
      <c r="A3" s="1" t="s">
        <v>1</v>
      </c>
    </row>
    <row r="5" spans="1:7" x14ac:dyDescent="0.25">
      <c r="A5" s="2" t="s">
        <v>2</v>
      </c>
    </row>
    <row r="6" spans="1:7" x14ac:dyDescent="0.25">
      <c r="A6" s="2" t="s">
        <v>3</v>
      </c>
    </row>
    <row r="8" spans="1:7" ht="10.5" customHeight="1" x14ac:dyDescent="0.25">
      <c r="A8" s="69" t="s">
        <v>4</v>
      </c>
      <c r="B8" s="69"/>
      <c r="C8" s="69"/>
      <c r="D8" s="69"/>
      <c r="E8" s="69"/>
      <c r="F8" s="69"/>
      <c r="G8" s="69"/>
    </row>
    <row r="9" spans="1:7" ht="10.5" customHeight="1" x14ac:dyDescent="0.25">
      <c r="A9" s="68" t="s">
        <v>38</v>
      </c>
      <c r="B9" s="68"/>
      <c r="C9" s="68"/>
      <c r="D9" s="68"/>
      <c r="E9" s="68"/>
      <c r="F9" s="68"/>
      <c r="G9" s="68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0.6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12.75" customHeight="1" x14ac:dyDescent="0.25">
      <c r="A14" s="38" t="s">
        <v>16</v>
      </c>
      <c r="B14" s="39" t="s">
        <v>17</v>
      </c>
      <c r="C14" s="7" t="s">
        <v>18</v>
      </c>
      <c r="D14" s="7" t="s">
        <v>19</v>
      </c>
      <c r="E14" s="8">
        <v>36204981</v>
      </c>
      <c r="F14" s="8"/>
      <c r="G14" s="9">
        <v>35881657.579999998</v>
      </c>
    </row>
    <row r="15" spans="1:7" x14ac:dyDescent="0.25">
      <c r="A15" s="38"/>
      <c r="B15" s="39"/>
      <c r="C15" s="40" t="s">
        <v>20</v>
      </c>
      <c r="D15" s="40"/>
      <c r="E15" s="10">
        <v>36204981</v>
      </c>
      <c r="F15" s="10"/>
      <c r="G15" s="11">
        <v>35881657.579999998</v>
      </c>
    </row>
    <row r="16" spans="1:7" ht="12.75" customHeight="1" x14ac:dyDescent="0.25">
      <c r="A16" s="38" t="s">
        <v>18</v>
      </c>
      <c r="B16" s="39" t="s">
        <v>21</v>
      </c>
      <c r="C16" s="7" t="s">
        <v>22</v>
      </c>
      <c r="D16" s="7" t="s">
        <v>23</v>
      </c>
      <c r="E16" s="8">
        <v>13713884</v>
      </c>
      <c r="F16" s="8">
        <v>28711</v>
      </c>
      <c r="G16" s="9">
        <v>13650948.43</v>
      </c>
    </row>
    <row r="17" spans="1:7" x14ac:dyDescent="0.25">
      <c r="A17" s="38"/>
      <c r="B17" s="39"/>
      <c r="C17" s="7" t="s">
        <v>18</v>
      </c>
      <c r="D17" s="7" t="s">
        <v>19</v>
      </c>
      <c r="E17" s="8">
        <v>202589286</v>
      </c>
      <c r="F17" s="8"/>
      <c r="G17" s="9">
        <v>201685161.93000001</v>
      </c>
    </row>
    <row r="18" spans="1:7" x14ac:dyDescent="0.25">
      <c r="A18" s="38"/>
      <c r="B18" s="39"/>
      <c r="C18" s="40" t="s">
        <v>20</v>
      </c>
      <c r="D18" s="40"/>
      <c r="E18" s="10">
        <v>216303170</v>
      </c>
      <c r="F18" s="10">
        <v>28711</v>
      </c>
      <c r="G18" s="11">
        <v>215336110.36000001</v>
      </c>
    </row>
    <row r="19" spans="1:7" ht="12.75" customHeight="1" x14ac:dyDescent="0.25">
      <c r="A19" s="38" t="s">
        <v>24</v>
      </c>
      <c r="B19" s="39" t="s">
        <v>25</v>
      </c>
      <c r="C19" s="7" t="s">
        <v>26</v>
      </c>
      <c r="D19" s="7" t="s">
        <v>27</v>
      </c>
      <c r="E19" s="8">
        <v>16517962</v>
      </c>
      <c r="F19" s="8">
        <v>349518.11</v>
      </c>
      <c r="G19" s="9">
        <v>16867479.850000001</v>
      </c>
    </row>
    <row r="20" spans="1:7" x14ac:dyDescent="0.25">
      <c r="A20" s="38"/>
      <c r="B20" s="39"/>
      <c r="C20" s="7" t="s">
        <v>22</v>
      </c>
      <c r="D20" s="7" t="s">
        <v>23</v>
      </c>
      <c r="E20" s="8">
        <v>43848053</v>
      </c>
      <c r="F20" s="8">
        <v>3802325.89</v>
      </c>
      <c r="G20" s="9">
        <v>47108779.460000001</v>
      </c>
    </row>
    <row r="21" spans="1:7" x14ac:dyDescent="0.25">
      <c r="A21" s="38"/>
      <c r="B21" s="39"/>
      <c r="C21" s="40" t="s">
        <v>20</v>
      </c>
      <c r="D21" s="40"/>
      <c r="E21" s="10">
        <v>60366015</v>
      </c>
      <c r="F21" s="10">
        <v>4151844</v>
      </c>
      <c r="G21" s="11">
        <v>63976259.310000002</v>
      </c>
    </row>
    <row r="22" spans="1:7" ht="12.75" customHeight="1" x14ac:dyDescent="0.25">
      <c r="A22" s="38" t="s">
        <v>28</v>
      </c>
      <c r="B22" s="39" t="s">
        <v>29</v>
      </c>
      <c r="C22" s="7" t="s">
        <v>22</v>
      </c>
      <c r="D22" s="7" t="s">
        <v>23</v>
      </c>
      <c r="E22" s="8"/>
      <c r="F22" s="8">
        <v>99999.41</v>
      </c>
      <c r="G22" s="9">
        <v>84477.94</v>
      </c>
    </row>
    <row r="23" spans="1:7" x14ac:dyDescent="0.25">
      <c r="A23" s="38"/>
      <c r="B23" s="39"/>
      <c r="C23" s="40" t="s">
        <v>20</v>
      </c>
      <c r="D23" s="40"/>
      <c r="E23" s="10"/>
      <c r="F23" s="10">
        <v>99999.41</v>
      </c>
      <c r="G23" s="11">
        <v>84477.94</v>
      </c>
    </row>
    <row r="24" spans="1:7" x14ac:dyDescent="0.25">
      <c r="A24" s="65" t="s">
        <v>20</v>
      </c>
      <c r="B24" s="65"/>
      <c r="C24" s="66"/>
      <c r="D24" s="66"/>
      <c r="E24" s="12">
        <v>312874166</v>
      </c>
      <c r="F24" s="12">
        <v>4280554.41</v>
      </c>
      <c r="G24" s="13">
        <v>315278505.19</v>
      </c>
    </row>
    <row r="26" spans="1:7" x14ac:dyDescent="0.25">
      <c r="E26" t="s">
        <v>41</v>
      </c>
      <c r="F26" s="15" t="s">
        <v>43</v>
      </c>
    </row>
    <row r="27" spans="1:7" x14ac:dyDescent="0.25">
      <c r="B27" s="62" t="s">
        <v>44</v>
      </c>
      <c r="C27" s="62"/>
      <c r="D27" s="62"/>
      <c r="E27" s="14">
        <v>60366015</v>
      </c>
      <c r="F27" s="18">
        <v>0.93420018065250521</v>
      </c>
    </row>
    <row r="28" spans="1:7" x14ac:dyDescent="0.25">
      <c r="B28" s="62" t="s">
        <v>40</v>
      </c>
      <c r="C28" s="62"/>
      <c r="D28" s="62"/>
      <c r="E28" s="14">
        <v>4151844</v>
      </c>
      <c r="F28" s="18">
        <v>6.4252268678676561E-2</v>
      </c>
    </row>
    <row r="29" spans="1:7" x14ac:dyDescent="0.25">
      <c r="B29" s="62" t="s">
        <v>42</v>
      </c>
      <c r="C29" s="62"/>
      <c r="D29" s="62"/>
      <c r="E29" s="14">
        <v>99999.41</v>
      </c>
      <c r="F29" s="18">
        <v>1.5475506688182737E-3</v>
      </c>
    </row>
    <row r="30" spans="1:7" x14ac:dyDescent="0.25">
      <c r="E30" s="14"/>
      <c r="F30" s="17"/>
    </row>
    <row r="31" spans="1:7" hidden="1" x14ac:dyDescent="0.25">
      <c r="E31" s="16">
        <f>E27+E28+E29</f>
        <v>64617858.409999996</v>
      </c>
    </row>
  </sheetData>
  <mergeCells count="23">
    <mergeCell ref="A24:B24"/>
    <mergeCell ref="C24:D24"/>
    <mergeCell ref="B27:D27"/>
    <mergeCell ref="B28:D28"/>
    <mergeCell ref="B29:D29"/>
    <mergeCell ref="A19:A21"/>
    <mergeCell ref="B19:B21"/>
    <mergeCell ref="C21:D21"/>
    <mergeCell ref="A22:A23"/>
    <mergeCell ref="B22:B23"/>
    <mergeCell ref="C23:D23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Normal="100" workbookViewId="0">
      <selection activeCell="F20" sqref="F20"/>
    </sheetView>
  </sheetViews>
  <sheetFormatPr defaultColWidth="8.6640625" defaultRowHeight="13.2" x14ac:dyDescent="0.25"/>
  <cols>
    <col min="1" max="1" width="4.33203125" customWidth="1"/>
    <col min="2" max="2" width="21.44140625" customWidth="1"/>
    <col min="4" max="4" width="30.5546875" customWidth="1"/>
    <col min="5" max="5" width="16.6640625" customWidth="1"/>
    <col min="6" max="6" width="14.44140625" customWidth="1"/>
    <col min="7" max="7" width="16.6640625" customWidth="1"/>
  </cols>
  <sheetData>
    <row r="1" spans="1:7" ht="57.6" customHeight="1" x14ac:dyDescent="0.25">
      <c r="A1" s="67" t="s">
        <v>0</v>
      </c>
      <c r="B1" s="67"/>
      <c r="C1" s="67"/>
      <c r="D1" s="67"/>
      <c r="E1" s="67"/>
      <c r="F1" s="67"/>
      <c r="G1" s="67"/>
    </row>
    <row r="3" spans="1:7" ht="22.2" x14ac:dyDescent="0.25">
      <c r="A3" s="1" t="s">
        <v>1</v>
      </c>
    </row>
    <row r="5" spans="1:7" x14ac:dyDescent="0.25">
      <c r="A5" s="2" t="s">
        <v>2</v>
      </c>
    </row>
    <row r="6" spans="1:7" x14ac:dyDescent="0.25">
      <c r="A6" s="2" t="s">
        <v>3</v>
      </c>
    </row>
    <row r="8" spans="1:7" ht="10.5" customHeight="1" x14ac:dyDescent="0.25">
      <c r="A8" s="69" t="s">
        <v>4</v>
      </c>
      <c r="B8" s="69"/>
      <c r="C8" s="69"/>
      <c r="D8" s="69"/>
      <c r="E8" s="69"/>
      <c r="F8" s="69"/>
      <c r="G8" s="69"/>
    </row>
    <row r="9" spans="1:7" ht="10.5" customHeight="1" x14ac:dyDescent="0.25">
      <c r="A9" s="68" t="s">
        <v>39</v>
      </c>
      <c r="B9" s="68"/>
      <c r="C9" s="68"/>
      <c r="D9" s="68"/>
      <c r="E9" s="68"/>
      <c r="F9" s="68"/>
      <c r="G9" s="68"/>
    </row>
    <row r="11" spans="1:7" ht="12.75" customHeight="1" x14ac:dyDescent="0.25">
      <c r="A11" s="51" t="s">
        <v>6</v>
      </c>
      <c r="B11" s="51"/>
      <c r="C11" s="51" t="s">
        <v>7</v>
      </c>
      <c r="D11" s="51"/>
      <c r="E11" s="3" t="s">
        <v>8</v>
      </c>
      <c r="F11" s="3" t="s">
        <v>9</v>
      </c>
      <c r="G11" s="4" t="s">
        <v>10</v>
      </c>
    </row>
    <row r="12" spans="1:7" ht="21" x14ac:dyDescent="0.25">
      <c r="A12" s="51"/>
      <c r="B12" s="51"/>
      <c r="C12" s="51"/>
      <c r="D12" s="51"/>
      <c r="E12" s="5" t="s">
        <v>11</v>
      </c>
      <c r="F12" s="5" t="s">
        <v>12</v>
      </c>
      <c r="G12" s="6" t="s">
        <v>13</v>
      </c>
    </row>
    <row r="13" spans="1:7" ht="30.6" customHeight="1" x14ac:dyDescent="0.25">
      <c r="A13" s="51"/>
      <c r="B13" s="51"/>
      <c r="C13" s="41" t="s">
        <v>14</v>
      </c>
      <c r="D13" s="41"/>
      <c r="E13" s="5" t="s">
        <v>15</v>
      </c>
      <c r="F13" s="5" t="s">
        <v>15</v>
      </c>
      <c r="G13" s="6" t="s">
        <v>15</v>
      </c>
    </row>
    <row r="14" spans="1:7" ht="12.75" customHeight="1" x14ac:dyDescent="0.25">
      <c r="A14" s="38" t="s">
        <v>16</v>
      </c>
      <c r="B14" s="39" t="s">
        <v>17</v>
      </c>
      <c r="C14" s="7" t="s">
        <v>18</v>
      </c>
      <c r="D14" s="7" t="s">
        <v>19</v>
      </c>
      <c r="E14" s="8">
        <v>31016910</v>
      </c>
      <c r="F14" s="8"/>
      <c r="G14" s="9">
        <v>30810224.300000001</v>
      </c>
    </row>
    <row r="15" spans="1:7" x14ac:dyDescent="0.25">
      <c r="A15" s="38"/>
      <c r="B15" s="39"/>
      <c r="C15" s="40" t="s">
        <v>20</v>
      </c>
      <c r="D15" s="40"/>
      <c r="E15" s="10">
        <v>31016910</v>
      </c>
      <c r="F15" s="10"/>
      <c r="G15" s="11">
        <v>30810224.300000001</v>
      </c>
    </row>
    <row r="16" spans="1:7" ht="12.75" customHeight="1" x14ac:dyDescent="0.25">
      <c r="A16" s="38" t="s">
        <v>18</v>
      </c>
      <c r="B16" s="39" t="s">
        <v>21</v>
      </c>
      <c r="C16" s="7" t="s">
        <v>22</v>
      </c>
      <c r="D16" s="7" t="s">
        <v>23</v>
      </c>
      <c r="E16" s="8">
        <v>13440606</v>
      </c>
      <c r="F16" s="8"/>
      <c r="G16" s="9">
        <v>13129671.25</v>
      </c>
    </row>
    <row r="17" spans="1:7" x14ac:dyDescent="0.25">
      <c r="A17" s="38"/>
      <c r="B17" s="39"/>
      <c r="C17" s="7" t="s">
        <v>18</v>
      </c>
      <c r="D17" s="7" t="s">
        <v>19</v>
      </c>
      <c r="E17" s="8">
        <v>170093638</v>
      </c>
      <c r="F17" s="8"/>
      <c r="G17" s="9">
        <v>168046730.08000001</v>
      </c>
    </row>
    <row r="18" spans="1:7" x14ac:dyDescent="0.25">
      <c r="A18" s="38"/>
      <c r="B18" s="39"/>
      <c r="C18" s="40" t="s">
        <v>20</v>
      </c>
      <c r="D18" s="40"/>
      <c r="E18" s="10">
        <v>183534244</v>
      </c>
      <c r="F18" s="10"/>
      <c r="G18" s="11">
        <v>181176401.33000001</v>
      </c>
    </row>
    <row r="19" spans="1:7" ht="12.75" customHeight="1" x14ac:dyDescent="0.25">
      <c r="A19" s="38" t="s">
        <v>24</v>
      </c>
      <c r="B19" s="39" t="s">
        <v>25</v>
      </c>
      <c r="C19" s="7" t="s">
        <v>26</v>
      </c>
      <c r="D19" s="7" t="s">
        <v>27</v>
      </c>
      <c r="E19" s="8">
        <v>24214536</v>
      </c>
      <c r="F19" s="8">
        <v>1101354.6200000001</v>
      </c>
      <c r="G19" s="9">
        <v>19880180.620000001</v>
      </c>
    </row>
    <row r="20" spans="1:7" x14ac:dyDescent="0.25">
      <c r="A20" s="38"/>
      <c r="B20" s="39"/>
      <c r="C20" s="7" t="s">
        <v>22</v>
      </c>
      <c r="D20" s="7" t="s">
        <v>23</v>
      </c>
      <c r="E20" s="8">
        <v>47643121</v>
      </c>
      <c r="F20" s="8">
        <v>2756786.25</v>
      </c>
      <c r="G20" s="9">
        <v>49860426.259999998</v>
      </c>
    </row>
    <row r="21" spans="1:7" x14ac:dyDescent="0.25">
      <c r="A21" s="38"/>
      <c r="B21" s="39"/>
      <c r="C21" s="40" t="s">
        <v>20</v>
      </c>
      <c r="D21" s="40"/>
      <c r="E21" s="10">
        <v>71857657</v>
      </c>
      <c r="F21" s="10">
        <v>3858140.87</v>
      </c>
      <c r="G21" s="11">
        <v>69740606.879999995</v>
      </c>
    </row>
    <row r="22" spans="1:7" x14ac:dyDescent="0.25">
      <c r="A22" s="65" t="s">
        <v>20</v>
      </c>
      <c r="B22" s="65"/>
      <c r="C22" s="66"/>
      <c r="D22" s="66"/>
      <c r="E22" s="12">
        <v>286408811</v>
      </c>
      <c r="F22" s="12">
        <v>3858140.87</v>
      </c>
      <c r="G22" s="13">
        <v>281727232.50999999</v>
      </c>
    </row>
    <row r="23" spans="1:7" x14ac:dyDescent="0.25">
      <c r="G23" s="16"/>
    </row>
    <row r="24" spans="1:7" x14ac:dyDescent="0.25">
      <c r="E24" t="s">
        <v>41</v>
      </c>
      <c r="F24" s="15" t="s">
        <v>43</v>
      </c>
    </row>
    <row r="25" spans="1:7" x14ac:dyDescent="0.25">
      <c r="B25" s="62" t="s">
        <v>44</v>
      </c>
      <c r="C25" s="62"/>
      <c r="D25" s="62"/>
      <c r="E25" s="14">
        <v>71857657</v>
      </c>
      <c r="F25" s="18">
        <v>0.94904444014940936</v>
      </c>
    </row>
    <row r="26" spans="1:7" x14ac:dyDescent="0.25">
      <c r="B26" s="62" t="s">
        <v>40</v>
      </c>
      <c r="C26" s="62"/>
      <c r="D26" s="62"/>
      <c r="E26" s="14">
        <v>3858140.87</v>
      </c>
      <c r="F26" s="18">
        <v>5.0955559850590526E-2</v>
      </c>
    </row>
    <row r="28" spans="1:7" hidden="1" x14ac:dyDescent="0.25">
      <c r="E28" s="16">
        <f>E25+E26</f>
        <v>75715797.870000005</v>
      </c>
    </row>
  </sheetData>
  <mergeCells count="19">
    <mergeCell ref="B25:D25"/>
    <mergeCell ref="B26:D26"/>
    <mergeCell ref="A19:A21"/>
    <mergeCell ref="B19:B21"/>
    <mergeCell ref="C21:D21"/>
    <mergeCell ref="A22:B22"/>
    <mergeCell ref="C22:D22"/>
    <mergeCell ref="A14:A15"/>
    <mergeCell ref="B14:B15"/>
    <mergeCell ref="C15:D15"/>
    <mergeCell ref="A16:A18"/>
    <mergeCell ref="B16:B18"/>
    <mergeCell ref="C18:D18"/>
    <mergeCell ref="A1:G1"/>
    <mergeCell ref="A8:G8"/>
    <mergeCell ref="A9:G9"/>
    <mergeCell ref="A11:B13"/>
    <mergeCell ref="C11:D12"/>
    <mergeCell ref="C13:D13"/>
  </mergeCells>
  <pageMargins left="0.74791666666666701" right="0.74791666666666701" top="0.98402777777777795" bottom="0.9840277777777779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Comparativo 2019 a 2023</vt:lpstr>
      <vt:lpstr>2023</vt:lpstr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Jaqueline Mota</cp:lastModifiedBy>
  <cp:revision>2</cp:revision>
  <dcterms:modified xsi:type="dcterms:W3CDTF">2024-06-27T14:58:08Z</dcterms:modified>
  <dc:language>pt-BR</dc:language>
</cp:coreProperties>
</file>