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630" yWindow="90" windowWidth="19185" windowHeight="10905"/>
  </bookViews>
  <sheets>
    <sheet name="DEZ 2017" sheetId="3" r:id="rId1"/>
    <sheet name="SET 2017" sheetId="5" r:id="rId2"/>
    <sheet name="JUN 2017" sheetId="1" r:id="rId3"/>
    <sheet name="Plan1" sheetId="4" r:id="rId4"/>
  </sheets>
  <calcPr calcId="144525"/>
</workbook>
</file>

<file path=xl/calcChain.xml><?xml version="1.0" encoding="utf-8"?>
<calcChain xmlns="http://schemas.openxmlformats.org/spreadsheetml/2006/main">
  <c r="F66" i="5" l="1"/>
  <c r="D66" i="5"/>
  <c r="F65" i="5"/>
  <c r="F64" i="5"/>
  <c r="F63" i="5"/>
  <c r="F62" i="5"/>
  <c r="D62" i="5"/>
  <c r="F61" i="5"/>
  <c r="F43" i="5"/>
  <c r="G42" i="5"/>
  <c r="G41" i="5"/>
  <c r="G40" i="5"/>
  <c r="G39" i="5"/>
  <c r="G38" i="5"/>
  <c r="G43" i="5" s="1"/>
  <c r="G37" i="5"/>
  <c r="F36" i="5"/>
  <c r="F26" i="5"/>
  <c r="G19" i="5"/>
  <c r="F19" i="5"/>
  <c r="F27" i="5" s="1"/>
  <c r="H18" i="5"/>
  <c r="H17" i="5"/>
  <c r="H16" i="5"/>
  <c r="H15" i="5"/>
  <c r="F29" i="5" l="1"/>
  <c r="A33" i="5" s="1"/>
  <c r="H19" i="5"/>
  <c r="G27" i="5" l="1"/>
  <c r="G29" i="5" s="1"/>
  <c r="F33" i="3" l="1"/>
  <c r="F25" i="3"/>
  <c r="F50" i="3" l="1"/>
  <c r="F49" i="3"/>
  <c r="F48" i="3"/>
  <c r="F47" i="3"/>
  <c r="F46" i="3"/>
  <c r="F45" i="3"/>
  <c r="F40" i="3"/>
  <c r="G19" i="3"/>
  <c r="F19" i="3"/>
  <c r="F26" i="3" s="1"/>
  <c r="H18" i="3"/>
  <c r="H17" i="3"/>
  <c r="H16" i="3"/>
  <c r="H15" i="3"/>
  <c r="G38" i="3" l="1"/>
  <c r="G39" i="3"/>
  <c r="G35" i="3"/>
  <c r="G36" i="3"/>
  <c r="F28" i="3"/>
  <c r="G26" i="3" s="1"/>
  <c r="G28" i="3" s="1"/>
  <c r="H19" i="3"/>
  <c r="G37" i="3"/>
  <c r="G34" i="3"/>
  <c r="H18" i="1"/>
  <c r="H17" i="1"/>
  <c r="H16" i="1"/>
  <c r="H15" i="1"/>
  <c r="D66" i="1"/>
  <c r="D65" i="1"/>
  <c r="D63" i="1"/>
  <c r="D62" i="1"/>
  <c r="A31" i="3" l="1"/>
  <c r="G40" i="3"/>
  <c r="F66" i="1"/>
  <c r="F65" i="1"/>
  <c r="F64" i="1"/>
  <c r="F63" i="1"/>
  <c r="F62" i="1"/>
  <c r="F61" i="1"/>
  <c r="F43" i="1" l="1"/>
  <c r="G40" i="1" l="1"/>
  <c r="G39" i="1"/>
  <c r="G42" i="1"/>
  <c r="G38" i="1"/>
  <c r="G41" i="1"/>
  <c r="G37" i="1"/>
  <c r="G19" i="1"/>
  <c r="F19" i="1"/>
  <c r="H19" i="1" l="1"/>
  <c r="F27" i="1"/>
  <c r="G43" i="1"/>
  <c r="F29" i="1" l="1"/>
  <c r="A33" i="1" s="1"/>
  <c r="G27" i="1" l="1"/>
  <c r="G29" i="1" s="1"/>
</calcChain>
</file>

<file path=xl/sharedStrings.xml><?xml version="1.0" encoding="utf-8"?>
<sst xmlns="http://schemas.openxmlformats.org/spreadsheetml/2006/main" count="147" uniqueCount="72">
  <si>
    <t>PRÓ-REITORIA DE ADMINISTRAÇÃO</t>
  </si>
  <si>
    <t>COORDENADORIA DE CONTABILDADE E FINANÇAS</t>
  </si>
  <si>
    <t>NOTA 01 - Obrigações Contratuais</t>
  </si>
  <si>
    <t>Tabela 01 - Obrigações Conntratuais - Composição</t>
  </si>
  <si>
    <t>AH%</t>
  </si>
  <si>
    <t>Seguros</t>
  </si>
  <si>
    <t>Serviços</t>
  </si>
  <si>
    <t>Aluguéis</t>
  </si>
  <si>
    <t>Fornecimentos de Bens</t>
  </si>
  <si>
    <t>TOTAL</t>
  </si>
  <si>
    <t>Fonte Siafi</t>
  </si>
  <si>
    <t>Tabela 02 - Obrigações Contratuais  - Unidade Gestora Contatante</t>
  </si>
  <si>
    <t>AV %</t>
  </si>
  <si>
    <t xml:space="preserve">TOTAL </t>
  </si>
  <si>
    <t>UG - 154359</t>
  </si>
  <si>
    <t>01 -CONSTRURA SOTRIN LTDA - 02/2015.</t>
  </si>
  <si>
    <t>02 -CONSTRUTORA SOTRIN - CONTRATO 48/2012</t>
  </si>
  <si>
    <t>03 -ENGASTE PROJETOS CONST. INCORP. LTDA-06/2015.</t>
  </si>
  <si>
    <t>06 -SULCLEAN SERVICOS LTDA - CONTRATO 43/2015</t>
  </si>
  <si>
    <t>Tabela 03 - Obrigações contratuais  por contrato</t>
  </si>
  <si>
    <t>Tabela 04 - Principais transações por contrato</t>
  </si>
  <si>
    <t>Objeto</t>
  </si>
  <si>
    <t>Validade</t>
  </si>
  <si>
    <t>Contrato</t>
  </si>
  <si>
    <t>Valor Contrato</t>
  </si>
  <si>
    <t>Valor a Executar</t>
  </si>
  <si>
    <t xml:space="preserve"> OBRAS</t>
  </si>
  <si>
    <t>OBRAS</t>
  </si>
  <si>
    <t>SERVIÇOS LIMPEZA</t>
  </si>
  <si>
    <t>Em relação aos contratos 01.02.03,04,05 e 06 , na tabela a seguir são detalhadas as principais transações</t>
  </si>
  <si>
    <t>a obrigações contratuais.</t>
  </si>
  <si>
    <t>05 -MARSOU ENGENHARIA LTDA - CONTRATO 63/13</t>
  </si>
  <si>
    <t>04 -W. S. COMERCIO DE REFRIGERACAO E EQUIPAMENTOS IND.</t>
  </si>
  <si>
    <t>MANUTENÇÃO AR COND.</t>
  </si>
  <si>
    <t>FUNDAÇÃO UNIVERSIDADE FEDERAL DO PAMPA</t>
  </si>
  <si>
    <t>NOTAS EXPLICATIVAS OBRIGAÇÕES CONTRATUAIS DO 2º TRIMESTRE DE 2017</t>
  </si>
  <si>
    <t>Na continuação apresenta-se a tabela relacionando-se as UGs contratantes com os valores na data de 30/06/2017</t>
  </si>
  <si>
    <t>dos contratos a executar.</t>
  </si>
  <si>
    <t>Na tabela apresentada a seguir relaciona-se os contatos mais  significativos   em    30/06/2017 ,        representando</t>
  </si>
  <si>
    <r>
      <rPr>
        <b/>
        <sz val="11"/>
        <color theme="1"/>
        <rFont val="Calibri"/>
        <family val="2"/>
        <scheme val="minor"/>
      </rPr>
      <t>e tres milhões quinhentos e quatro mil trezentos e sessenta e cinco reais e vinte e dois centavos</t>
    </r>
    <r>
      <rPr>
        <sz val="11"/>
        <color theme="1"/>
        <rFont val="Calibri"/>
        <family val="2"/>
        <scheme val="minor"/>
      </rPr>
      <t>)    relacionados</t>
    </r>
  </si>
  <si>
    <r>
      <t xml:space="preserve">Em 30/06/2017 a </t>
    </r>
    <r>
      <rPr>
        <b/>
        <sz val="11"/>
        <color theme="1"/>
        <rFont val="Calibri"/>
        <family val="2"/>
        <scheme val="minor"/>
      </rPr>
      <t>FUNDAÇÃO UNIVERSIDADE FDERAL DO PAMPA</t>
    </r>
    <r>
      <rPr>
        <sz val="11"/>
        <color theme="1"/>
        <rFont val="Calibri"/>
        <family val="2"/>
        <scheme val="minor"/>
      </rPr>
      <t xml:space="preserve"> , possuia um saldo de </t>
    </r>
    <r>
      <rPr>
        <b/>
        <sz val="11"/>
        <color theme="1"/>
        <rFont val="Calibri"/>
        <family val="2"/>
        <scheme val="minor"/>
      </rPr>
      <t>R$ 73.504.365,22  (setenta</t>
    </r>
  </si>
  <si>
    <t>A seguir apresenta-se a tabela , segregando essas obrigações de acordo com a natureza dos respectivos contratos.</t>
  </si>
  <si>
    <t>09/072018</t>
  </si>
  <si>
    <t>Tabela 01 - Obrigações Contratuais - Composição</t>
  </si>
  <si>
    <t>Na continuação apresenta-se a tabela relacionando-se as UGs contratantes com os valores na data de 31/12/2017</t>
  </si>
  <si>
    <t>Na tabela apresentada a seguir relaciona-se os contratos mais  significativos   em    31/12/2017 ,        representando</t>
  </si>
  <si>
    <r>
      <t xml:space="preserve">Em 31/12/2017 a </t>
    </r>
    <r>
      <rPr>
        <b/>
        <sz val="11"/>
        <color theme="1"/>
        <rFont val="Calibri"/>
        <family val="2"/>
        <scheme val="minor"/>
      </rPr>
      <t>FUNDAÇÃO UNIVERSIDADE FDERAL DO PAMPA</t>
    </r>
    <r>
      <rPr>
        <sz val="11"/>
        <color theme="1"/>
        <rFont val="Calibri"/>
        <family val="2"/>
        <scheme val="minor"/>
      </rPr>
      <t xml:space="preserve"> , possuia um saldo de </t>
    </r>
    <r>
      <rPr>
        <b/>
        <sz val="11"/>
        <color theme="1"/>
        <rFont val="Calibri"/>
        <family val="2"/>
        <scheme val="minor"/>
      </rPr>
      <t>R$ 66.166.926,31 (sessenta</t>
    </r>
  </si>
  <si>
    <r>
      <rPr>
        <b/>
        <sz val="11"/>
        <color theme="1"/>
        <rFont val="Calibri"/>
        <family val="2"/>
        <scheme val="minor"/>
      </rPr>
      <t>e seis milhões cento e sessenta e seis mil, novecentos e vinte e seis reais e trinta e um centavos</t>
    </r>
    <r>
      <rPr>
        <sz val="11"/>
        <color theme="1"/>
        <rFont val="Calibri"/>
        <family val="2"/>
        <scheme val="minor"/>
      </rPr>
      <t xml:space="preserve">)  relacionados </t>
    </r>
  </si>
  <si>
    <t>01 -   SULCLEAN SERVICOS LTDA - CONTRATO 43/2015</t>
  </si>
  <si>
    <t>03 -  CONSTRUTORA SOTRIN - CONTRATO 02/2015</t>
  </si>
  <si>
    <t>06 -  MKT CONTRUÇÃO CIVIL EIRELI - CONTRATO 25/2017</t>
  </si>
  <si>
    <t>02 - CONSTRURA SOTRIN LTDA - CONTRATO 48/2012</t>
  </si>
  <si>
    <t>04-   VIGITEC SEGURANCA LTDA - CONTRATO 41/2015</t>
  </si>
  <si>
    <t>05 - ENGASTE PROJETOS CONST. INCORP. LTDA- CONTRATO 06/2015</t>
  </si>
  <si>
    <t>Em relação aos contratos 01,02,03,04,05 e 06 , na tabela a seguir são detalhadas as principais transações:</t>
  </si>
  <si>
    <t>VIGILÂNCIA</t>
  </si>
  <si>
    <t>NOTAS EXPLICATIVAS OBRIGAÇÕES CONTRATUAIS DO 3º TRIMESTRE DE 2017</t>
  </si>
  <si>
    <r>
      <t xml:space="preserve">Em 30/09/2017 a </t>
    </r>
    <r>
      <rPr>
        <b/>
        <sz val="11"/>
        <color theme="1"/>
        <rFont val="Calibri"/>
        <family val="2"/>
        <scheme val="minor"/>
      </rPr>
      <t>FUNDAÇÃO UNIVERSIDADE FDERAL DO PAMPA</t>
    </r>
    <r>
      <rPr>
        <sz val="11"/>
        <color theme="1"/>
        <rFont val="Calibri"/>
        <family val="2"/>
        <scheme val="minor"/>
      </rPr>
      <t xml:space="preserve"> , possuia um saldo de </t>
    </r>
    <r>
      <rPr>
        <b/>
        <sz val="11"/>
        <color theme="1"/>
        <rFont val="Calibri"/>
        <family val="2"/>
        <scheme val="minor"/>
      </rPr>
      <t>R$ 76.119.040,28 (Setenta</t>
    </r>
  </si>
  <si>
    <r>
      <rPr>
        <b/>
        <sz val="11"/>
        <color theme="1"/>
        <rFont val="Calibri"/>
        <family val="2"/>
        <scheme val="minor"/>
      </rPr>
      <t>e seis milhões cento e dezenove mil quarenta reais e vinte e oito centavos</t>
    </r>
    <r>
      <rPr>
        <sz val="11"/>
        <color theme="1"/>
        <rFont val="Calibri"/>
        <family val="2"/>
        <scheme val="minor"/>
      </rPr>
      <t>)  relacionados obrigações contratuais.</t>
    </r>
  </si>
  <si>
    <t>A seguir apresenta-se a tabela , egregando essas obrigações de acordo com a natureza dos respectivos contratos.</t>
  </si>
  <si>
    <t>Na continuação apresenta-se a tabela relacionando-se as UGs contratantes com os valores na data de 30/09/2017</t>
  </si>
  <si>
    <t>Na tabela apresentada a seguir relaciona-se os contatos mais  significativos   em    30/09/2017 ,        representando</t>
  </si>
  <si>
    <t>01 -  VIGITEC SEGURANCA LTDA - 41/2015</t>
  </si>
  <si>
    <t>02 -  CONSTRUTORA SOTRIN - CONTRATO 48/2012</t>
  </si>
  <si>
    <t>03 -  CONSTRURA SOTRIN LTDA - 02/2015.</t>
  </si>
  <si>
    <t>04-  ENGASTE PROJETOS CONST. INCORP. LTDA-06/2015.</t>
  </si>
  <si>
    <t>05 -  SULCLEAN SERVICOS LTDA - CONTRATO 43/2015</t>
  </si>
  <si>
    <t>06 -  TASCHETTO E SOUZA LTDA - ME</t>
  </si>
  <si>
    <t>VIGILANCIA</t>
  </si>
  <si>
    <t>RU</t>
  </si>
  <si>
    <r>
      <t xml:space="preserve">NOTA </t>
    </r>
    <r>
      <rPr>
        <b/>
        <sz val="11"/>
        <color rgb="FFFF0000"/>
        <rFont val="Calibri"/>
        <family val="2"/>
        <scheme val="minor"/>
      </rPr>
      <t>01</t>
    </r>
    <r>
      <rPr>
        <b/>
        <sz val="11"/>
        <color theme="1"/>
        <rFont val="Calibri"/>
        <family val="2"/>
        <scheme val="minor"/>
      </rPr>
      <t xml:space="preserve"> - Obrigações Contratuais</t>
    </r>
  </si>
  <si>
    <t>NOTAS EXPLICATIVAS OBRIGAÇÕES CONTRATUAIS DO EXERCÍCIO DE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</si>
</sst>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5" xfId="0" applyBorder="1" applyAlignment="1"/>
    <xf numFmtId="0" fontId="0" fillId="0" borderId="7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0" xfId="0" applyBorder="1" applyAlignment="1"/>
    <xf numFmtId="4" fontId="0" fillId="0" borderId="13" xfId="0" applyNumberFormat="1" applyBorder="1"/>
    <xf numFmtId="4" fontId="0" fillId="0" borderId="14" xfId="0" applyNumberFormat="1" applyBorder="1"/>
    <xf numFmtId="4" fontId="0" fillId="0" borderId="4" xfId="0" applyNumberFormat="1" applyBorder="1"/>
    <xf numFmtId="4" fontId="0" fillId="0" borderId="7" xfId="0" applyNumberFormat="1" applyBorder="1"/>
    <xf numFmtId="4" fontId="0" fillId="0" borderId="9" xfId="0" applyNumberFormat="1" applyBorder="1"/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0" fillId="0" borderId="7" xfId="0" applyFill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10" fontId="0" fillId="0" borderId="0" xfId="0" applyNumberFormat="1" applyBorder="1" applyAlignment="1">
      <alignment horizontal="left"/>
    </xf>
    <xf numFmtId="14" fontId="0" fillId="0" borderId="13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0" xfId="0" applyFill="1" applyBorder="1" applyAlignment="1"/>
    <xf numFmtId="0" fontId="0" fillId="0" borderId="1" xfId="0" applyFill="1" applyBorder="1" applyAlignment="1"/>
    <xf numFmtId="0" fontId="0" fillId="0" borderId="3" xfId="0" applyBorder="1"/>
    <xf numFmtId="2" fontId="0" fillId="0" borderId="15" xfId="0" applyNumberFormat="1" applyBorder="1" applyAlignment="1">
      <alignment horizontal="center"/>
    </xf>
    <xf numFmtId="0" fontId="1" fillId="0" borderId="7" xfId="0" applyFont="1" applyBorder="1"/>
    <xf numFmtId="0" fontId="1" fillId="0" borderId="0" xfId="0" applyFont="1" applyBorder="1"/>
    <xf numFmtId="14" fontId="1" fillId="2" borderId="1" xfId="0" applyNumberFormat="1" applyFont="1" applyFill="1" applyBorder="1"/>
    <xf numFmtId="14" fontId="1" fillId="2" borderId="12" xfId="0" applyNumberFormat="1" applyFont="1" applyFill="1" applyBorder="1" applyAlignment="1">
      <alignment horizontal="center"/>
    </xf>
    <xf numFmtId="4" fontId="1" fillId="2" borderId="12" xfId="0" applyNumberFormat="1" applyFont="1" applyFill="1" applyBorder="1"/>
    <xf numFmtId="4" fontId="1" fillId="2" borderId="1" xfId="0" applyNumberFormat="1" applyFont="1" applyFill="1" applyBorder="1"/>
    <xf numFmtId="2" fontId="1" fillId="2" borderId="12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2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10" fontId="0" fillId="0" borderId="7" xfId="0" applyNumberForma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3" borderId="0" xfId="0" applyFill="1"/>
    <xf numFmtId="0" fontId="0" fillId="3" borderId="0" xfId="0" applyFill="1" applyBorder="1"/>
    <xf numFmtId="0" fontId="0" fillId="3" borderId="5" xfId="0" applyFill="1" applyBorder="1" applyAlignment="1"/>
    <xf numFmtId="0" fontId="0" fillId="3" borderId="0" xfId="0" applyFill="1" applyBorder="1" applyAlignment="1"/>
    <xf numFmtId="0" fontId="0" fillId="0" borderId="7" xfId="0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14" fontId="2" fillId="0" borderId="14" xfId="0" applyNumberFormat="1" applyFont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14" fontId="2" fillId="0" borderId="15" xfId="0" applyNumberFormat="1" applyFont="1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10" fontId="0" fillId="0" borderId="7" xfId="0" applyNumberFormat="1" applyBorder="1" applyAlignment="1">
      <alignment horizontal="left" vertical="center"/>
    </xf>
    <xf numFmtId="10" fontId="0" fillId="0" borderId="0" xfId="0" applyNumberFormat="1" applyBorder="1" applyAlignment="1">
      <alignment horizontal="left" vertical="center"/>
    </xf>
    <xf numFmtId="0" fontId="0" fillId="0" borderId="7" xfId="0" applyFill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zoomScale="130" zoomScaleNormal="130" workbookViewId="0">
      <selection activeCell="J11" sqref="J11"/>
    </sheetView>
  </sheetViews>
  <sheetFormatPr defaultRowHeight="15" x14ac:dyDescent="0.25"/>
  <cols>
    <col min="5" max="5" width="22.7109375" customWidth="1"/>
    <col min="6" max="6" width="13.5703125" customWidth="1"/>
    <col min="7" max="7" width="13.42578125" customWidth="1"/>
    <col min="8" max="8" width="15.85546875" customWidth="1"/>
  </cols>
  <sheetData>
    <row r="1" spans="1:8" x14ac:dyDescent="0.25">
      <c r="A1" s="90" t="s">
        <v>34</v>
      </c>
      <c r="B1" s="91"/>
      <c r="C1" s="91"/>
      <c r="D1" s="91"/>
      <c r="E1" s="91"/>
      <c r="F1" s="91"/>
      <c r="G1" s="91"/>
      <c r="H1" s="106"/>
    </row>
    <row r="2" spans="1:8" x14ac:dyDescent="0.25">
      <c r="A2" s="90" t="s">
        <v>0</v>
      </c>
      <c r="B2" s="91"/>
      <c r="C2" s="91"/>
      <c r="D2" s="91"/>
      <c r="E2" s="91"/>
      <c r="F2" s="91"/>
      <c r="G2" s="91"/>
      <c r="H2" s="106"/>
    </row>
    <row r="3" spans="1:8" x14ac:dyDescent="0.25">
      <c r="A3" s="90" t="s">
        <v>1</v>
      </c>
      <c r="B3" s="91"/>
      <c r="C3" s="91"/>
      <c r="D3" s="91"/>
      <c r="E3" s="91"/>
      <c r="F3" s="91"/>
      <c r="G3" s="91"/>
      <c r="H3" s="106"/>
    </row>
    <row r="4" spans="1:8" x14ac:dyDescent="0.25">
      <c r="A4" s="90" t="s">
        <v>71</v>
      </c>
      <c r="B4" s="91"/>
      <c r="C4" s="91"/>
      <c r="D4" s="91"/>
      <c r="E4" s="91"/>
      <c r="F4" s="91"/>
      <c r="G4" s="91"/>
      <c r="H4" s="106"/>
    </row>
    <row r="5" spans="1:8" x14ac:dyDescent="0.25">
      <c r="A5" s="9"/>
      <c r="B5" s="1"/>
      <c r="C5" s="1"/>
      <c r="D5" s="1"/>
      <c r="E5" s="1"/>
      <c r="F5" s="1"/>
      <c r="G5" s="1"/>
      <c r="H5" s="2"/>
    </row>
    <row r="6" spans="1:8" x14ac:dyDescent="0.25">
      <c r="A6" s="34" t="s">
        <v>70</v>
      </c>
      <c r="B6" s="35"/>
      <c r="C6" s="35"/>
      <c r="D6" s="1"/>
      <c r="E6" s="1"/>
      <c r="F6" s="1"/>
      <c r="G6" s="1"/>
      <c r="H6" s="2"/>
    </row>
    <row r="7" spans="1:8" ht="9" customHeight="1" x14ac:dyDescent="0.25">
      <c r="A7" s="9"/>
      <c r="B7" s="1"/>
      <c r="C7" s="1"/>
      <c r="D7" s="1"/>
      <c r="E7" s="1"/>
      <c r="F7" s="1"/>
      <c r="G7" s="1"/>
      <c r="H7" s="2"/>
    </row>
    <row r="8" spans="1:8" x14ac:dyDescent="0.25">
      <c r="A8" s="9" t="s">
        <v>46</v>
      </c>
      <c r="B8" s="1"/>
      <c r="C8" s="1"/>
      <c r="D8" s="1"/>
      <c r="E8" s="1"/>
      <c r="F8" s="1"/>
      <c r="G8" s="1"/>
      <c r="H8" s="2"/>
    </row>
    <row r="9" spans="1:8" x14ac:dyDescent="0.25">
      <c r="A9" s="9" t="s">
        <v>47</v>
      </c>
      <c r="B9" s="1"/>
      <c r="C9" s="1"/>
      <c r="D9" s="1"/>
      <c r="E9" s="1"/>
      <c r="F9" s="1"/>
      <c r="G9" s="1"/>
      <c r="H9" s="2"/>
    </row>
    <row r="10" spans="1:8" x14ac:dyDescent="0.25">
      <c r="A10" s="9" t="s">
        <v>30</v>
      </c>
      <c r="B10" s="1"/>
      <c r="C10" s="1"/>
      <c r="D10" s="1"/>
      <c r="E10" s="1"/>
      <c r="F10" s="1"/>
      <c r="G10" s="1"/>
      <c r="H10" s="2"/>
    </row>
    <row r="11" spans="1:8" x14ac:dyDescent="0.25">
      <c r="A11" s="9" t="s">
        <v>41</v>
      </c>
      <c r="B11" s="1"/>
      <c r="C11" s="1"/>
      <c r="D11" s="1"/>
      <c r="E11" s="1"/>
      <c r="F11" s="1"/>
      <c r="G11" s="1"/>
      <c r="H11" s="2"/>
    </row>
    <row r="12" spans="1:8" ht="7.5" customHeight="1" x14ac:dyDescent="0.25">
      <c r="A12" s="9"/>
      <c r="B12" s="1"/>
      <c r="C12" s="1"/>
      <c r="D12" s="1"/>
      <c r="E12" s="1"/>
      <c r="F12" s="1"/>
      <c r="G12" s="1"/>
      <c r="H12" s="2"/>
    </row>
    <row r="13" spans="1:8" x14ac:dyDescent="0.25">
      <c r="A13" s="34" t="s">
        <v>43</v>
      </c>
      <c r="B13" s="35"/>
      <c r="C13" s="35"/>
      <c r="D13" s="35"/>
      <c r="E13" s="1"/>
      <c r="F13" s="1"/>
      <c r="G13" s="1"/>
      <c r="H13" s="2"/>
    </row>
    <row r="14" spans="1:8" x14ac:dyDescent="0.25">
      <c r="A14" s="90"/>
      <c r="B14" s="91"/>
      <c r="C14" s="91"/>
      <c r="D14" s="91"/>
      <c r="E14" s="91"/>
      <c r="F14" s="36">
        <v>43100</v>
      </c>
      <c r="G14" s="36">
        <v>42735</v>
      </c>
      <c r="H14" s="37" t="s">
        <v>4</v>
      </c>
    </row>
    <row r="15" spans="1:8" x14ac:dyDescent="0.25">
      <c r="A15" s="104" t="s">
        <v>5</v>
      </c>
      <c r="B15" s="105"/>
      <c r="C15" s="105"/>
      <c r="D15" s="105"/>
      <c r="E15" s="105"/>
      <c r="F15" s="16">
        <v>106322</v>
      </c>
      <c r="G15" s="16">
        <v>61302.3</v>
      </c>
      <c r="H15" s="19">
        <f>F15/G15*100-100</f>
        <v>73.438843240791925</v>
      </c>
    </row>
    <row r="16" spans="1:8" x14ac:dyDescent="0.25">
      <c r="A16" s="98" t="s">
        <v>6</v>
      </c>
      <c r="B16" s="99"/>
      <c r="C16" s="99"/>
      <c r="D16" s="99"/>
      <c r="E16" s="99"/>
      <c r="F16" s="17">
        <v>63672426.509999998</v>
      </c>
      <c r="G16" s="17">
        <v>88787530.530000001</v>
      </c>
      <c r="H16" s="20">
        <f>F16/G16*100-100</f>
        <v>-28.286746877720603</v>
      </c>
    </row>
    <row r="17" spans="1:8" x14ac:dyDescent="0.25">
      <c r="A17" s="98" t="s">
        <v>7</v>
      </c>
      <c r="B17" s="99"/>
      <c r="C17" s="99"/>
      <c r="D17" s="99"/>
      <c r="E17" s="99"/>
      <c r="F17" s="17">
        <v>533264.82999999996</v>
      </c>
      <c r="G17" s="17">
        <v>611316.21</v>
      </c>
      <c r="H17" s="20">
        <f>F17/G17*100-100</f>
        <v>-12.767758931175734</v>
      </c>
    </row>
    <row r="18" spans="1:8" x14ac:dyDescent="0.25">
      <c r="A18" s="100" t="s">
        <v>8</v>
      </c>
      <c r="B18" s="101"/>
      <c r="C18" s="101"/>
      <c r="D18" s="101"/>
      <c r="E18" s="101"/>
      <c r="F18" s="18">
        <v>1854912.97</v>
      </c>
      <c r="G18" s="18">
        <v>1401544.45</v>
      </c>
      <c r="H18" s="33">
        <f>F18/G18*100-100</f>
        <v>32.347780336185536</v>
      </c>
    </row>
    <row r="19" spans="1:8" x14ac:dyDescent="0.25">
      <c r="A19" s="102" t="s">
        <v>9</v>
      </c>
      <c r="B19" s="103"/>
      <c r="C19" s="103"/>
      <c r="D19" s="103"/>
      <c r="E19" s="103"/>
      <c r="F19" s="38">
        <f>F15+F16+F17+F18</f>
        <v>66166926.309999995</v>
      </c>
      <c r="G19" s="39">
        <f>G15+G16+G17+G18</f>
        <v>90861693.489999995</v>
      </c>
      <c r="H19" s="40">
        <f>F19/G19*100-100</f>
        <v>-27.178413951439111</v>
      </c>
    </row>
    <row r="20" spans="1:8" x14ac:dyDescent="0.25">
      <c r="A20" s="55" t="s">
        <v>10</v>
      </c>
      <c r="B20" s="56"/>
      <c r="C20" s="56"/>
      <c r="D20" s="56"/>
      <c r="E20" s="56"/>
      <c r="F20" s="1"/>
      <c r="G20" s="1"/>
      <c r="H20" s="2"/>
    </row>
    <row r="21" spans="1:8" ht="9" customHeight="1" x14ac:dyDescent="0.25">
      <c r="A21" s="9"/>
      <c r="B21" s="1"/>
      <c r="C21" s="1"/>
      <c r="D21" s="1"/>
      <c r="E21" s="1"/>
      <c r="F21" s="1"/>
      <c r="G21" s="1"/>
      <c r="H21" s="2"/>
    </row>
    <row r="22" spans="1:8" x14ac:dyDescent="0.25">
      <c r="A22" s="9" t="s">
        <v>44</v>
      </c>
      <c r="B22" s="1"/>
      <c r="C22" s="1"/>
      <c r="D22" s="1"/>
      <c r="E22" s="1"/>
      <c r="F22" s="1"/>
      <c r="G22" s="1"/>
      <c r="H22" s="2"/>
    </row>
    <row r="23" spans="1:8" ht="7.5" customHeight="1" x14ac:dyDescent="0.25">
      <c r="A23" s="9"/>
      <c r="B23" s="1"/>
      <c r="C23" s="1"/>
      <c r="D23" s="1"/>
      <c r="E23" s="1"/>
      <c r="F23" s="1"/>
      <c r="G23" s="1"/>
      <c r="H23" s="2"/>
    </row>
    <row r="24" spans="1:8" x14ac:dyDescent="0.25">
      <c r="A24" s="34" t="s">
        <v>11</v>
      </c>
      <c r="B24" s="35"/>
      <c r="C24" s="35"/>
      <c r="D24" s="35"/>
      <c r="E24" s="35"/>
      <c r="F24" s="35"/>
      <c r="G24" s="1"/>
      <c r="H24" s="2"/>
    </row>
    <row r="25" spans="1:8" x14ac:dyDescent="0.25">
      <c r="A25" s="41"/>
      <c r="B25" s="42"/>
      <c r="C25" s="42"/>
      <c r="D25" s="42"/>
      <c r="E25" s="42"/>
      <c r="F25" s="36">
        <f>F14</f>
        <v>43100</v>
      </c>
      <c r="G25" s="51" t="s">
        <v>12</v>
      </c>
      <c r="H25" s="44"/>
    </row>
    <row r="26" spans="1:8" x14ac:dyDescent="0.25">
      <c r="A26" s="23" t="s">
        <v>14</v>
      </c>
      <c r="B26" s="1"/>
      <c r="C26" s="1"/>
      <c r="D26" s="1"/>
      <c r="E26" s="1"/>
      <c r="F26" s="16">
        <f>F19</f>
        <v>66166926.309999995</v>
      </c>
      <c r="G26" s="21">
        <f>F26/F28*100</f>
        <v>100</v>
      </c>
      <c r="H26" s="11"/>
    </row>
    <row r="27" spans="1:8" ht="12.75" customHeight="1" x14ac:dyDescent="0.25">
      <c r="A27" s="9"/>
      <c r="B27" s="1"/>
      <c r="C27" s="1"/>
      <c r="D27" s="1"/>
      <c r="E27" s="1"/>
      <c r="F27" s="17"/>
      <c r="G27" s="54"/>
      <c r="H27" s="12"/>
    </row>
    <row r="28" spans="1:8" x14ac:dyDescent="0.25">
      <c r="A28" s="41" t="s">
        <v>13</v>
      </c>
      <c r="B28" s="42"/>
      <c r="C28" s="42"/>
      <c r="D28" s="42"/>
      <c r="E28" s="42"/>
      <c r="F28" s="39">
        <f>F26+F27</f>
        <v>66166926.309999995</v>
      </c>
      <c r="G28" s="45">
        <f>G26+G27</f>
        <v>100</v>
      </c>
      <c r="H28" s="44"/>
    </row>
    <row r="29" spans="1:8" ht="21" customHeight="1" x14ac:dyDescent="0.25">
      <c r="A29" s="75" t="s">
        <v>10</v>
      </c>
      <c r="B29" s="1"/>
      <c r="C29" s="1"/>
      <c r="D29" s="1"/>
      <c r="E29" s="1"/>
      <c r="F29" s="1"/>
      <c r="G29" s="1"/>
      <c r="H29" s="2"/>
    </row>
    <row r="30" spans="1:8" x14ac:dyDescent="0.25">
      <c r="A30" s="70" t="s">
        <v>45</v>
      </c>
      <c r="B30" s="71"/>
      <c r="C30" s="71"/>
      <c r="D30" s="71"/>
      <c r="E30" s="71"/>
      <c r="F30" s="71"/>
      <c r="G30" s="71"/>
      <c r="H30" s="72"/>
    </row>
    <row r="31" spans="1:8" ht="21" customHeight="1" x14ac:dyDescent="0.25">
      <c r="A31" s="73">
        <f>F40/F28</f>
        <v>0.40219508059539488</v>
      </c>
      <c r="B31" s="71" t="s">
        <v>37</v>
      </c>
      <c r="C31" s="71"/>
      <c r="D31" s="74"/>
      <c r="E31" s="71"/>
      <c r="F31" s="71"/>
      <c r="G31" s="71"/>
      <c r="H31" s="72"/>
    </row>
    <row r="32" spans="1:8" x14ac:dyDescent="0.25">
      <c r="A32" s="34" t="s">
        <v>19</v>
      </c>
      <c r="B32" s="35"/>
      <c r="C32" s="35"/>
      <c r="D32" s="35"/>
      <c r="E32" s="35"/>
      <c r="F32" s="1"/>
      <c r="G32" s="1"/>
      <c r="H32" s="2"/>
    </row>
    <row r="33" spans="1:8" x14ac:dyDescent="0.25">
      <c r="A33" s="41"/>
      <c r="B33" s="42"/>
      <c r="C33" s="42"/>
      <c r="D33" s="42"/>
      <c r="E33" s="42"/>
      <c r="F33" s="36">
        <f>F14</f>
        <v>43100</v>
      </c>
      <c r="G33" s="46" t="s">
        <v>12</v>
      </c>
      <c r="H33" s="47"/>
    </row>
    <row r="34" spans="1:8" x14ac:dyDescent="0.25">
      <c r="A34" s="57" t="s">
        <v>48</v>
      </c>
      <c r="B34" s="58"/>
      <c r="C34" s="59"/>
      <c r="D34" s="59"/>
      <c r="E34" s="59"/>
      <c r="F34" s="14">
        <v>6716204.3600000003</v>
      </c>
      <c r="G34" s="19">
        <f>F34/F40*100</f>
        <v>25.237491604853187</v>
      </c>
      <c r="H34" s="2"/>
    </row>
    <row r="35" spans="1:8" x14ac:dyDescent="0.25">
      <c r="A35" s="57" t="s">
        <v>51</v>
      </c>
      <c r="B35" s="58"/>
      <c r="C35" s="60"/>
      <c r="D35" s="60"/>
      <c r="E35" s="60"/>
      <c r="F35" s="15">
        <v>4981092.04</v>
      </c>
      <c r="G35" s="20">
        <f>F35/F40*100</f>
        <v>18.717457332179961</v>
      </c>
      <c r="H35" s="2"/>
    </row>
    <row r="36" spans="1:8" x14ac:dyDescent="0.25">
      <c r="A36" s="57" t="s">
        <v>49</v>
      </c>
      <c r="B36" s="58"/>
      <c r="C36" s="60"/>
      <c r="D36" s="60"/>
      <c r="E36" s="60"/>
      <c r="F36" s="15">
        <v>4927982.95</v>
      </c>
      <c r="G36" s="20">
        <f>F36/F40*100</f>
        <v>18.517889221805131</v>
      </c>
      <c r="H36" s="2"/>
    </row>
    <row r="37" spans="1:8" x14ac:dyDescent="0.25">
      <c r="A37" s="57" t="s">
        <v>52</v>
      </c>
      <c r="B37" s="58"/>
      <c r="C37" s="60"/>
      <c r="D37" s="60"/>
      <c r="E37" s="60"/>
      <c r="F37" s="15">
        <v>4179157.29</v>
      </c>
      <c r="G37" s="20">
        <f>F37/F40*100</f>
        <v>15.704025870608854</v>
      </c>
      <c r="H37" s="2"/>
    </row>
    <row r="38" spans="1:8" x14ac:dyDescent="0.25">
      <c r="A38" s="57" t="s">
        <v>53</v>
      </c>
      <c r="B38" s="58"/>
      <c r="C38" s="60"/>
      <c r="D38" s="60"/>
      <c r="E38" s="60"/>
      <c r="F38" s="15">
        <v>3272285.98</v>
      </c>
      <c r="G38" s="20">
        <f>F38/F40*100</f>
        <v>12.296274133762179</v>
      </c>
      <c r="H38" s="2"/>
    </row>
    <row r="39" spans="1:8" x14ac:dyDescent="0.25">
      <c r="A39" s="57" t="s">
        <v>50</v>
      </c>
      <c r="B39" s="58"/>
      <c r="C39" s="60"/>
      <c r="D39" s="60"/>
      <c r="E39" s="60"/>
      <c r="F39" s="15">
        <v>2535289.64</v>
      </c>
      <c r="G39" s="20">
        <f>F39/F40*100</f>
        <v>9.5268618367906921</v>
      </c>
      <c r="H39" s="2"/>
    </row>
    <row r="40" spans="1:8" x14ac:dyDescent="0.25">
      <c r="A40" s="48" t="s">
        <v>9</v>
      </c>
      <c r="B40" s="49"/>
      <c r="C40" s="49"/>
      <c r="D40" s="49"/>
      <c r="E40" s="49"/>
      <c r="F40" s="38">
        <f>F34+F35+F36+F37+F38+F39</f>
        <v>26612012.260000002</v>
      </c>
      <c r="G40" s="40">
        <f>G34+G35+G36+G37+G38+G39</f>
        <v>100.00000000000001</v>
      </c>
      <c r="H40" s="47"/>
    </row>
    <row r="41" spans="1:8" x14ac:dyDescent="0.25">
      <c r="A41" s="31" t="s">
        <v>10</v>
      </c>
      <c r="B41" s="5"/>
      <c r="C41" s="5"/>
      <c r="D41" s="5"/>
      <c r="E41" s="5"/>
      <c r="F41" s="5"/>
      <c r="G41" s="5"/>
      <c r="H41" s="32"/>
    </row>
    <row r="42" spans="1:8" ht="23.25" customHeight="1" x14ac:dyDescent="0.25">
      <c r="A42" s="70" t="s">
        <v>54</v>
      </c>
      <c r="B42" s="1"/>
      <c r="C42" s="1"/>
      <c r="D42" s="1"/>
      <c r="E42" s="1"/>
      <c r="F42" s="1"/>
      <c r="G42" s="1"/>
      <c r="H42" s="2"/>
    </row>
    <row r="43" spans="1:8" x14ac:dyDescent="0.25">
      <c r="A43" s="34" t="s">
        <v>20</v>
      </c>
      <c r="B43" s="35"/>
      <c r="C43" s="35"/>
      <c r="D43" s="35"/>
      <c r="E43" s="35"/>
      <c r="F43" s="1"/>
      <c r="G43" s="1"/>
      <c r="H43" s="2"/>
    </row>
    <row r="44" spans="1:8" x14ac:dyDescent="0.25">
      <c r="A44" s="41" t="s">
        <v>23</v>
      </c>
      <c r="B44" s="90" t="s">
        <v>21</v>
      </c>
      <c r="C44" s="91"/>
      <c r="D44" s="90" t="s">
        <v>24</v>
      </c>
      <c r="E44" s="91"/>
      <c r="F44" s="90" t="s">
        <v>25</v>
      </c>
      <c r="G44" s="91"/>
      <c r="H44" s="46" t="s">
        <v>22</v>
      </c>
    </row>
    <row r="45" spans="1:8" x14ac:dyDescent="0.25">
      <c r="A45" s="53">
        <v>1</v>
      </c>
      <c r="B45" s="92" t="s">
        <v>28</v>
      </c>
      <c r="C45" s="93"/>
      <c r="D45" s="94">
        <v>17305523.66</v>
      </c>
      <c r="E45" s="95"/>
      <c r="F45" s="96">
        <f t="shared" ref="F45:F50" si="0">F34</f>
        <v>6716204.3600000003</v>
      </c>
      <c r="G45" s="97"/>
      <c r="H45" s="68">
        <v>43377</v>
      </c>
    </row>
    <row r="46" spans="1:8" x14ac:dyDescent="0.25">
      <c r="A46" s="53">
        <v>2</v>
      </c>
      <c r="B46" s="77" t="s">
        <v>27</v>
      </c>
      <c r="C46" s="78"/>
      <c r="D46" s="79">
        <v>12274464.73</v>
      </c>
      <c r="E46" s="80"/>
      <c r="F46" s="81">
        <f t="shared" si="0"/>
        <v>4981092.04</v>
      </c>
      <c r="G46" s="76"/>
      <c r="H46" s="67">
        <v>43375</v>
      </c>
    </row>
    <row r="47" spans="1:8" x14ac:dyDescent="0.25">
      <c r="A47" s="53">
        <v>3</v>
      </c>
      <c r="B47" s="77" t="s">
        <v>27</v>
      </c>
      <c r="C47" s="78"/>
      <c r="D47" s="79">
        <v>4927982.95</v>
      </c>
      <c r="E47" s="80"/>
      <c r="F47" s="81">
        <f t="shared" si="0"/>
        <v>4927982.95</v>
      </c>
      <c r="G47" s="76"/>
      <c r="H47" s="67">
        <v>43450</v>
      </c>
    </row>
    <row r="48" spans="1:8" x14ac:dyDescent="0.25">
      <c r="A48" s="53">
        <v>4</v>
      </c>
      <c r="B48" s="77" t="s">
        <v>55</v>
      </c>
      <c r="C48" s="78"/>
      <c r="D48" s="79">
        <v>16914593.800000001</v>
      </c>
      <c r="E48" s="80"/>
      <c r="F48" s="88">
        <f t="shared" si="0"/>
        <v>4179157.29</v>
      </c>
      <c r="G48" s="89"/>
      <c r="H48" s="67">
        <v>43328</v>
      </c>
    </row>
    <row r="49" spans="1:8" x14ac:dyDescent="0.25">
      <c r="A49" s="53">
        <v>5</v>
      </c>
      <c r="B49" s="77" t="s">
        <v>27</v>
      </c>
      <c r="C49" s="78"/>
      <c r="D49" s="79">
        <v>5639634.0700000003</v>
      </c>
      <c r="E49" s="80"/>
      <c r="F49" s="81">
        <f t="shared" si="0"/>
        <v>3272285.98</v>
      </c>
      <c r="G49" s="76"/>
      <c r="H49" s="67">
        <v>43456</v>
      </c>
    </row>
    <row r="50" spans="1:8" x14ac:dyDescent="0.25">
      <c r="A50" s="52">
        <v>6</v>
      </c>
      <c r="B50" s="82" t="s">
        <v>27</v>
      </c>
      <c r="C50" s="83"/>
      <c r="D50" s="84">
        <v>2535289.64</v>
      </c>
      <c r="E50" s="85"/>
      <c r="F50" s="86">
        <f t="shared" si="0"/>
        <v>2535289.64</v>
      </c>
      <c r="G50" s="87"/>
      <c r="H50" s="69">
        <v>43945</v>
      </c>
    </row>
    <row r="51" spans="1:8" x14ac:dyDescent="0.25">
      <c r="A51" s="9" t="s">
        <v>10</v>
      </c>
      <c r="B51" s="8"/>
      <c r="C51" s="8"/>
      <c r="D51" s="76"/>
      <c r="E51" s="76"/>
      <c r="F51" s="76"/>
      <c r="G51" s="76"/>
      <c r="H51" s="2"/>
    </row>
    <row r="52" spans="1:8" ht="8.25" customHeight="1" x14ac:dyDescent="0.25">
      <c r="A52" s="10"/>
      <c r="B52" s="3"/>
      <c r="C52" s="3"/>
      <c r="D52" s="3"/>
      <c r="E52" s="3"/>
      <c r="F52" s="3"/>
      <c r="G52" s="3"/>
      <c r="H52" s="4"/>
    </row>
  </sheetData>
  <mergeCells count="33">
    <mergeCell ref="A15:E15"/>
    <mergeCell ref="A1:H1"/>
    <mergeCell ref="A2:H2"/>
    <mergeCell ref="A3:H3"/>
    <mergeCell ref="A4:H4"/>
    <mergeCell ref="A14:E14"/>
    <mergeCell ref="A16:E16"/>
    <mergeCell ref="A17:E17"/>
    <mergeCell ref="A18:E18"/>
    <mergeCell ref="A19:E19"/>
    <mergeCell ref="B44:C44"/>
    <mergeCell ref="D44:E44"/>
    <mergeCell ref="F44:G44"/>
    <mergeCell ref="B45:C45"/>
    <mergeCell ref="D45:E45"/>
    <mergeCell ref="F45:G45"/>
    <mergeCell ref="B46:C46"/>
    <mergeCell ref="D46:E46"/>
    <mergeCell ref="F46:G46"/>
    <mergeCell ref="B47:C47"/>
    <mergeCell ref="D47:E47"/>
    <mergeCell ref="F47:G47"/>
    <mergeCell ref="B48:C48"/>
    <mergeCell ref="D48:E48"/>
    <mergeCell ref="F48:G48"/>
    <mergeCell ref="D51:E51"/>
    <mergeCell ref="F51:G51"/>
    <mergeCell ref="B49:C49"/>
    <mergeCell ref="D49:E49"/>
    <mergeCell ref="F49:G49"/>
    <mergeCell ref="B50:C50"/>
    <mergeCell ref="D50:E50"/>
    <mergeCell ref="F50:G50"/>
  </mergeCells>
  <pageMargins left="0" right="0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13" workbookViewId="0">
      <selection activeCell="E53" sqref="E53"/>
    </sheetView>
  </sheetViews>
  <sheetFormatPr defaultRowHeight="15" x14ac:dyDescent="0.25"/>
  <cols>
    <col min="5" max="5" width="13.7109375" customWidth="1"/>
    <col min="6" max="6" width="18.140625" customWidth="1"/>
    <col min="7" max="7" width="16" customWidth="1"/>
    <col min="8" max="8" width="23.140625" customWidth="1"/>
  </cols>
  <sheetData>
    <row r="1" spans="1:8" x14ac:dyDescent="0.25">
      <c r="A1" s="90" t="s">
        <v>34</v>
      </c>
      <c r="B1" s="91"/>
      <c r="C1" s="91"/>
      <c r="D1" s="91"/>
      <c r="E1" s="91"/>
      <c r="F1" s="91"/>
      <c r="G1" s="91"/>
      <c r="H1" s="106"/>
    </row>
    <row r="2" spans="1:8" x14ac:dyDescent="0.25">
      <c r="A2" s="90" t="s">
        <v>0</v>
      </c>
      <c r="B2" s="91"/>
      <c r="C2" s="91"/>
      <c r="D2" s="91"/>
      <c r="E2" s="91"/>
      <c r="F2" s="91"/>
      <c r="G2" s="91"/>
      <c r="H2" s="106"/>
    </row>
    <row r="3" spans="1:8" x14ac:dyDescent="0.25">
      <c r="A3" s="90" t="s">
        <v>1</v>
      </c>
      <c r="B3" s="91"/>
      <c r="C3" s="91"/>
      <c r="D3" s="91"/>
      <c r="E3" s="91"/>
      <c r="F3" s="91"/>
      <c r="G3" s="91"/>
      <c r="H3" s="106"/>
    </row>
    <row r="4" spans="1:8" x14ac:dyDescent="0.25">
      <c r="A4" s="90" t="s">
        <v>56</v>
      </c>
      <c r="B4" s="91"/>
      <c r="C4" s="91"/>
      <c r="D4" s="91"/>
      <c r="E4" s="91"/>
      <c r="F4" s="91"/>
      <c r="G4" s="91"/>
      <c r="H4" s="106"/>
    </row>
    <row r="5" spans="1:8" x14ac:dyDescent="0.25">
      <c r="A5" s="9"/>
      <c r="B5" s="1"/>
      <c r="C5" s="1"/>
      <c r="D5" s="1"/>
      <c r="E5" s="1"/>
      <c r="F5" s="1"/>
      <c r="G5" s="1"/>
      <c r="H5" s="2"/>
    </row>
    <row r="6" spans="1:8" x14ac:dyDescent="0.25">
      <c r="A6" s="34" t="s">
        <v>2</v>
      </c>
      <c r="B6" s="35"/>
      <c r="C6" s="35"/>
      <c r="D6" s="1"/>
      <c r="E6" s="1"/>
      <c r="F6" s="1"/>
      <c r="G6" s="1"/>
      <c r="H6" s="2"/>
    </row>
    <row r="7" spans="1:8" x14ac:dyDescent="0.25">
      <c r="A7" s="9"/>
      <c r="B7" s="1"/>
      <c r="C7" s="1"/>
      <c r="D7" s="1"/>
      <c r="E7" s="1"/>
      <c r="F7" s="1"/>
      <c r="G7" s="1"/>
      <c r="H7" s="2"/>
    </row>
    <row r="8" spans="1:8" x14ac:dyDescent="0.25">
      <c r="A8" s="9" t="s">
        <v>57</v>
      </c>
      <c r="B8" s="1"/>
      <c r="C8" s="1"/>
      <c r="D8" s="1"/>
      <c r="E8" s="1"/>
      <c r="F8" s="1"/>
      <c r="G8" s="1"/>
      <c r="H8" s="2"/>
    </row>
    <row r="9" spans="1:8" x14ac:dyDescent="0.25">
      <c r="A9" s="9" t="s">
        <v>58</v>
      </c>
      <c r="B9" s="1"/>
      <c r="C9" s="1"/>
      <c r="D9" s="1"/>
      <c r="E9" s="1"/>
      <c r="F9" s="1"/>
      <c r="G9" s="1"/>
      <c r="H9" s="2"/>
    </row>
    <row r="10" spans="1:8" x14ac:dyDescent="0.25">
      <c r="A10" s="9"/>
      <c r="B10" s="1"/>
      <c r="C10" s="1"/>
      <c r="D10" s="1"/>
      <c r="E10" s="1"/>
      <c r="F10" s="1"/>
      <c r="G10" s="1"/>
      <c r="H10" s="2"/>
    </row>
    <row r="11" spans="1:8" x14ac:dyDescent="0.25">
      <c r="A11" s="9" t="s">
        <v>59</v>
      </c>
      <c r="B11" s="1"/>
      <c r="C11" s="1"/>
      <c r="D11" s="1"/>
      <c r="E11" s="1"/>
      <c r="F11" s="1"/>
      <c r="G11" s="1"/>
      <c r="H11" s="2"/>
    </row>
    <row r="12" spans="1:8" x14ac:dyDescent="0.25">
      <c r="A12" s="9"/>
      <c r="B12" s="1"/>
      <c r="C12" s="1"/>
      <c r="D12" s="1"/>
      <c r="E12" s="1"/>
      <c r="F12" s="1"/>
      <c r="G12" s="1"/>
      <c r="H12" s="2"/>
    </row>
    <row r="13" spans="1:8" x14ac:dyDescent="0.25">
      <c r="A13" s="34" t="s">
        <v>3</v>
      </c>
      <c r="B13" s="35"/>
      <c r="C13" s="35"/>
      <c r="D13" s="35"/>
      <c r="E13" s="1"/>
      <c r="F13" s="1"/>
      <c r="G13" s="1"/>
      <c r="H13" s="2"/>
    </row>
    <row r="14" spans="1:8" x14ac:dyDescent="0.25">
      <c r="A14" s="90"/>
      <c r="B14" s="91"/>
      <c r="C14" s="91"/>
      <c r="D14" s="91"/>
      <c r="E14" s="91"/>
      <c r="F14" s="36">
        <v>43008</v>
      </c>
      <c r="G14" s="36">
        <v>42643</v>
      </c>
      <c r="H14" s="37" t="s">
        <v>4</v>
      </c>
    </row>
    <row r="15" spans="1:8" x14ac:dyDescent="0.25">
      <c r="A15" s="104" t="s">
        <v>5</v>
      </c>
      <c r="B15" s="105"/>
      <c r="C15" s="105"/>
      <c r="D15" s="105"/>
      <c r="E15" s="105"/>
      <c r="F15" s="16">
        <v>132956</v>
      </c>
      <c r="G15" s="16">
        <v>61302.3</v>
      </c>
      <c r="H15" s="19">
        <f>F15/G15*100-100</f>
        <v>116.88582646980618</v>
      </c>
    </row>
    <row r="16" spans="1:8" x14ac:dyDescent="0.25">
      <c r="A16" s="98" t="s">
        <v>6</v>
      </c>
      <c r="B16" s="99"/>
      <c r="C16" s="99"/>
      <c r="D16" s="99"/>
      <c r="E16" s="99"/>
      <c r="F16" s="17">
        <v>74015346.170000002</v>
      </c>
      <c r="G16" s="17">
        <v>87798977.359999999</v>
      </c>
      <c r="H16" s="20">
        <f>F16/G16*100-100</f>
        <v>-15.699079424904127</v>
      </c>
    </row>
    <row r="17" spans="1:8" x14ac:dyDescent="0.25">
      <c r="A17" s="98" t="s">
        <v>7</v>
      </c>
      <c r="B17" s="99"/>
      <c r="C17" s="99"/>
      <c r="D17" s="99"/>
      <c r="E17" s="99"/>
      <c r="F17" s="17">
        <v>571154.43999999994</v>
      </c>
      <c r="G17" s="17">
        <v>621001.1</v>
      </c>
      <c r="H17" s="20">
        <f>F17/G17*100-100</f>
        <v>-8.0268231408929864</v>
      </c>
    </row>
    <row r="18" spans="1:8" x14ac:dyDescent="0.25">
      <c r="A18" s="100" t="s">
        <v>8</v>
      </c>
      <c r="B18" s="101"/>
      <c r="C18" s="101"/>
      <c r="D18" s="101"/>
      <c r="E18" s="101"/>
      <c r="F18" s="18">
        <v>1399583.67</v>
      </c>
      <c r="G18" s="18">
        <v>1417811.43</v>
      </c>
      <c r="H18" s="33">
        <f>F18/G18*100-100</f>
        <v>-1.2856265377970573</v>
      </c>
    </row>
    <row r="19" spans="1:8" x14ac:dyDescent="0.25">
      <c r="A19" s="102" t="s">
        <v>9</v>
      </c>
      <c r="B19" s="103"/>
      <c r="C19" s="103"/>
      <c r="D19" s="103"/>
      <c r="E19" s="103"/>
      <c r="F19" s="38">
        <f>F15+F16+F17+F18</f>
        <v>76119040.280000001</v>
      </c>
      <c r="G19" s="39">
        <f>G15+G16+G17+G18</f>
        <v>89899092.189999998</v>
      </c>
      <c r="H19" s="40">
        <f>F19/G19*100-100</f>
        <v>-15.328354908051935</v>
      </c>
    </row>
    <row r="20" spans="1:8" x14ac:dyDescent="0.25">
      <c r="A20" s="65" t="s">
        <v>10</v>
      </c>
      <c r="B20" s="66"/>
      <c r="C20" s="66"/>
      <c r="D20" s="66"/>
      <c r="E20" s="66"/>
      <c r="F20" s="1"/>
      <c r="G20" s="1"/>
      <c r="H20" s="2"/>
    </row>
    <row r="21" spans="1:8" x14ac:dyDescent="0.25">
      <c r="A21" s="9"/>
      <c r="B21" s="1"/>
      <c r="C21" s="1"/>
      <c r="D21" s="1"/>
      <c r="E21" s="1"/>
      <c r="F21" s="1"/>
      <c r="G21" s="1"/>
      <c r="H21" s="2"/>
    </row>
    <row r="22" spans="1:8" x14ac:dyDescent="0.25">
      <c r="A22" s="9" t="s">
        <v>60</v>
      </c>
      <c r="B22" s="1"/>
      <c r="C22" s="1"/>
      <c r="D22" s="1"/>
      <c r="E22" s="1"/>
      <c r="F22" s="1"/>
      <c r="G22" s="1"/>
      <c r="H22" s="2"/>
    </row>
    <row r="23" spans="1:8" x14ac:dyDescent="0.25">
      <c r="A23" s="9"/>
      <c r="B23" s="1"/>
      <c r="C23" s="1"/>
      <c r="D23" s="1"/>
      <c r="E23" s="1"/>
      <c r="F23" s="1"/>
      <c r="G23" s="1"/>
      <c r="H23" s="2"/>
    </row>
    <row r="24" spans="1:8" x14ac:dyDescent="0.25">
      <c r="A24" s="9"/>
      <c r="B24" s="1"/>
      <c r="C24" s="1"/>
      <c r="D24" s="1"/>
      <c r="E24" s="1"/>
      <c r="F24" s="1"/>
      <c r="G24" s="1"/>
      <c r="H24" s="2"/>
    </row>
    <row r="25" spans="1:8" x14ac:dyDescent="0.25">
      <c r="A25" s="34" t="s">
        <v>11</v>
      </c>
      <c r="B25" s="35"/>
      <c r="C25" s="35"/>
      <c r="D25" s="35"/>
      <c r="E25" s="35"/>
      <c r="F25" s="35"/>
      <c r="G25" s="1"/>
      <c r="H25" s="2"/>
    </row>
    <row r="26" spans="1:8" x14ac:dyDescent="0.25">
      <c r="A26" s="41"/>
      <c r="B26" s="42"/>
      <c r="C26" s="42"/>
      <c r="D26" s="42"/>
      <c r="E26" s="42"/>
      <c r="F26" s="36">
        <f>F14</f>
        <v>43008</v>
      </c>
      <c r="G26" s="64" t="s">
        <v>12</v>
      </c>
      <c r="H26" s="44"/>
    </row>
    <row r="27" spans="1:8" x14ac:dyDescent="0.25">
      <c r="A27" s="23" t="s">
        <v>14</v>
      </c>
      <c r="B27" s="1"/>
      <c r="C27" s="1"/>
      <c r="D27" s="1"/>
      <c r="E27" s="1"/>
      <c r="F27" s="16">
        <f>F19</f>
        <v>76119040.280000001</v>
      </c>
      <c r="G27" s="21">
        <f>F27/F29*100</f>
        <v>100</v>
      </c>
      <c r="H27" s="11"/>
    </row>
    <row r="28" spans="1:8" x14ac:dyDescent="0.25">
      <c r="A28" s="9"/>
      <c r="B28" s="1"/>
      <c r="C28" s="1"/>
      <c r="D28" s="1"/>
      <c r="E28" s="1"/>
      <c r="F28" s="17"/>
      <c r="G28" s="62"/>
      <c r="H28" s="12"/>
    </row>
    <row r="29" spans="1:8" x14ac:dyDescent="0.25">
      <c r="A29" s="41" t="s">
        <v>13</v>
      </c>
      <c r="B29" s="42"/>
      <c r="C29" s="42"/>
      <c r="D29" s="42"/>
      <c r="E29" s="42"/>
      <c r="F29" s="39">
        <f>F27+F28</f>
        <v>76119040.280000001</v>
      </c>
      <c r="G29" s="45">
        <f>G27+G28</f>
        <v>100</v>
      </c>
      <c r="H29" s="44"/>
    </row>
    <row r="30" spans="1:8" x14ac:dyDescent="0.25">
      <c r="A30" s="23" t="s">
        <v>10</v>
      </c>
      <c r="B30" s="1"/>
      <c r="C30" s="1"/>
      <c r="D30" s="1"/>
      <c r="E30" s="1"/>
      <c r="F30" s="1"/>
      <c r="G30" s="1"/>
      <c r="H30" s="2"/>
    </row>
    <row r="31" spans="1:8" x14ac:dyDescent="0.25">
      <c r="A31" s="9"/>
      <c r="B31" s="1"/>
      <c r="C31" s="1"/>
      <c r="D31" s="1"/>
      <c r="E31" s="1"/>
      <c r="F31" s="1"/>
      <c r="G31" s="1"/>
      <c r="H31" s="2"/>
    </row>
    <row r="32" spans="1:8" x14ac:dyDescent="0.25">
      <c r="A32" s="9" t="s">
        <v>61</v>
      </c>
      <c r="B32" s="1"/>
      <c r="C32" s="1"/>
      <c r="D32" s="1"/>
      <c r="E32" s="1"/>
      <c r="F32" s="1"/>
      <c r="G32" s="1"/>
      <c r="H32" s="2"/>
    </row>
    <row r="33" spans="1:8" x14ac:dyDescent="0.25">
      <c r="A33" s="50">
        <f>F43/F29</f>
        <v>0.33285580843899731</v>
      </c>
      <c r="B33" s="1" t="s">
        <v>37</v>
      </c>
      <c r="C33" s="1"/>
      <c r="D33" s="26"/>
      <c r="E33" s="1"/>
      <c r="F33" s="1"/>
      <c r="G33" s="1"/>
      <c r="H33" s="2"/>
    </row>
    <row r="34" spans="1:8" x14ac:dyDescent="0.25">
      <c r="A34" s="9"/>
      <c r="B34" s="1"/>
      <c r="C34" s="1"/>
      <c r="D34" s="1"/>
      <c r="E34" s="1"/>
      <c r="F34" s="1"/>
      <c r="G34" s="1"/>
      <c r="H34" s="2"/>
    </row>
    <row r="35" spans="1:8" x14ac:dyDescent="0.25">
      <c r="A35" s="34" t="s">
        <v>19</v>
      </c>
      <c r="B35" s="35"/>
      <c r="C35" s="35"/>
      <c r="D35" s="35"/>
      <c r="E35" s="35"/>
      <c r="F35" s="1"/>
      <c r="G35" s="1"/>
      <c r="H35" s="2"/>
    </row>
    <row r="36" spans="1:8" x14ac:dyDescent="0.25">
      <c r="A36" s="41"/>
      <c r="B36" s="42"/>
      <c r="C36" s="42"/>
      <c r="D36" s="42"/>
      <c r="E36" s="42"/>
      <c r="F36" s="36">
        <f>F14</f>
        <v>43008</v>
      </c>
      <c r="G36" s="46" t="s">
        <v>12</v>
      </c>
      <c r="H36" s="47"/>
    </row>
    <row r="37" spans="1:8" x14ac:dyDescent="0.25">
      <c r="A37" s="57" t="s">
        <v>62</v>
      </c>
      <c r="B37" s="58"/>
      <c r="C37" s="59"/>
      <c r="D37" s="59"/>
      <c r="E37" s="59"/>
      <c r="F37" s="14">
        <v>5764095.8099999996</v>
      </c>
      <c r="G37" s="19">
        <f>F37/F43*100</f>
        <v>22.750018127977995</v>
      </c>
      <c r="H37" s="2"/>
    </row>
    <row r="38" spans="1:8" x14ac:dyDescent="0.25">
      <c r="A38" s="57" t="s">
        <v>63</v>
      </c>
      <c r="B38" s="58"/>
      <c r="C38" s="60"/>
      <c r="D38" s="60"/>
      <c r="E38" s="60"/>
      <c r="F38" s="15">
        <v>5291470.8099999996</v>
      </c>
      <c r="G38" s="20">
        <f>F38/F43*100</f>
        <v>20.884638427126767</v>
      </c>
      <c r="H38" s="2"/>
    </row>
    <row r="39" spans="1:8" x14ac:dyDescent="0.25">
      <c r="A39" s="57" t="s">
        <v>64</v>
      </c>
      <c r="B39" s="58"/>
      <c r="C39" s="60"/>
      <c r="D39" s="60"/>
      <c r="E39" s="60"/>
      <c r="F39" s="15">
        <v>4927982.95</v>
      </c>
      <c r="G39" s="20">
        <f>F39/F43*100</f>
        <v>19.450006582535707</v>
      </c>
      <c r="H39" s="2"/>
    </row>
    <row r="40" spans="1:8" x14ac:dyDescent="0.25">
      <c r="A40" s="57" t="s">
        <v>65</v>
      </c>
      <c r="B40" s="58"/>
      <c r="C40" s="60"/>
      <c r="D40" s="60"/>
      <c r="E40" s="60"/>
      <c r="F40" s="15">
        <v>3472356.34</v>
      </c>
      <c r="G40" s="20">
        <f>F40/F43*100</f>
        <v>13.70486756045079</v>
      </c>
      <c r="H40" s="2"/>
    </row>
    <row r="41" spans="1:8" x14ac:dyDescent="0.25">
      <c r="A41" s="57" t="s">
        <v>66</v>
      </c>
      <c r="B41" s="58"/>
      <c r="C41" s="60"/>
      <c r="D41" s="60"/>
      <c r="E41" s="60"/>
      <c r="F41" s="15">
        <v>3405759.76</v>
      </c>
      <c r="G41" s="20">
        <f>F41/F43*100</f>
        <v>13.442020888188184</v>
      </c>
      <c r="H41" s="2"/>
    </row>
    <row r="42" spans="1:8" x14ac:dyDescent="0.25">
      <c r="A42" s="57" t="s">
        <v>67</v>
      </c>
      <c r="B42" s="58"/>
      <c r="C42" s="60"/>
      <c r="D42" s="60"/>
      <c r="E42" s="60"/>
      <c r="F42" s="15">
        <v>2474999.02</v>
      </c>
      <c r="G42" s="20">
        <f>F42/F43*100</f>
        <v>9.7684484137205505</v>
      </c>
      <c r="H42" s="2"/>
    </row>
    <row r="43" spans="1:8" x14ac:dyDescent="0.25">
      <c r="A43" s="48" t="s">
        <v>9</v>
      </c>
      <c r="B43" s="49"/>
      <c r="C43" s="49"/>
      <c r="D43" s="49"/>
      <c r="E43" s="49"/>
      <c r="F43" s="38">
        <f>F37+F38+F39+F40+F41+F42</f>
        <v>25336664.690000001</v>
      </c>
      <c r="G43" s="40">
        <f>G37+G38+G39+G40+G41+G42</f>
        <v>99.999999999999986</v>
      </c>
      <c r="H43" s="47"/>
    </row>
    <row r="44" spans="1:8" x14ac:dyDescent="0.25">
      <c r="A44" s="31" t="s">
        <v>10</v>
      </c>
      <c r="B44" s="5"/>
      <c r="C44" s="5"/>
      <c r="D44" s="5"/>
      <c r="E44" s="5"/>
      <c r="F44" s="5"/>
      <c r="G44" s="5"/>
      <c r="H44" s="32"/>
    </row>
    <row r="45" spans="1:8" x14ac:dyDescent="0.25">
      <c r="A45" s="30"/>
      <c r="B45" s="1"/>
      <c r="C45" s="1"/>
      <c r="D45" s="1"/>
      <c r="E45" s="1"/>
      <c r="F45" s="1"/>
      <c r="G45" s="1"/>
      <c r="H45" s="1"/>
    </row>
    <row r="46" spans="1:8" x14ac:dyDescent="0.25">
      <c r="A46" s="30"/>
      <c r="B46" s="1"/>
      <c r="C46" s="1"/>
      <c r="D46" s="1"/>
      <c r="E46" s="1"/>
      <c r="F46" s="1"/>
      <c r="G46" s="1"/>
      <c r="H46" s="1"/>
    </row>
    <row r="47" spans="1:8" x14ac:dyDescent="0.25">
      <c r="A47" s="30"/>
      <c r="B47" s="1"/>
      <c r="C47" s="1"/>
      <c r="D47" s="1"/>
      <c r="E47" s="1"/>
      <c r="F47" s="1"/>
      <c r="G47" s="1"/>
      <c r="H47" s="1"/>
    </row>
    <row r="48" spans="1:8" x14ac:dyDescent="0.25">
      <c r="A48" s="30"/>
      <c r="B48" s="1"/>
      <c r="C48" s="1"/>
      <c r="D48" s="1"/>
      <c r="E48" s="1"/>
      <c r="F48" s="1"/>
      <c r="G48" s="1"/>
      <c r="H48" s="1"/>
    </row>
    <row r="49" spans="1:8" x14ac:dyDescent="0.25">
      <c r="A49" s="30"/>
      <c r="B49" s="1"/>
      <c r="C49" s="1"/>
      <c r="D49" s="1"/>
      <c r="E49" s="1"/>
      <c r="F49" s="1"/>
      <c r="G49" s="1"/>
      <c r="H49" s="1"/>
    </row>
    <row r="50" spans="1:8" x14ac:dyDescent="0.25">
      <c r="A50" s="30"/>
      <c r="B50" s="1"/>
      <c r="C50" s="1"/>
      <c r="D50" s="1"/>
      <c r="E50" s="1"/>
      <c r="F50" s="1"/>
      <c r="G50" s="1"/>
      <c r="H50" s="1"/>
    </row>
    <row r="51" spans="1:8" x14ac:dyDescent="0.25">
      <c r="A51" s="30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  <row r="56" spans="1:8" x14ac:dyDescent="0.25">
      <c r="A56" s="3"/>
      <c r="B56" s="3"/>
      <c r="C56" s="3"/>
      <c r="D56" s="3"/>
      <c r="E56" s="3"/>
      <c r="F56" s="3"/>
      <c r="G56" s="3"/>
      <c r="H56" s="3"/>
    </row>
    <row r="57" spans="1:8" x14ac:dyDescent="0.25">
      <c r="A57" s="9" t="s">
        <v>29</v>
      </c>
      <c r="B57" s="1"/>
      <c r="C57" s="1"/>
      <c r="D57" s="1"/>
      <c r="E57" s="1"/>
      <c r="F57" s="1"/>
      <c r="G57" s="1"/>
      <c r="H57" s="2"/>
    </row>
    <row r="58" spans="1:8" x14ac:dyDescent="0.25">
      <c r="A58" s="9"/>
      <c r="B58" s="1"/>
      <c r="C58" s="1"/>
      <c r="D58" s="1"/>
      <c r="E58" s="1"/>
      <c r="F58" s="1"/>
      <c r="G58" s="1"/>
      <c r="H58" s="2"/>
    </row>
    <row r="59" spans="1:8" x14ac:dyDescent="0.25">
      <c r="A59" s="34" t="s">
        <v>20</v>
      </c>
      <c r="B59" s="35"/>
      <c r="C59" s="35"/>
      <c r="D59" s="35"/>
      <c r="E59" s="35"/>
      <c r="F59" s="1"/>
      <c r="G59" s="1"/>
      <c r="H59" s="2"/>
    </row>
    <row r="60" spans="1:8" x14ac:dyDescent="0.25">
      <c r="A60" s="41" t="s">
        <v>23</v>
      </c>
      <c r="B60" s="90" t="s">
        <v>21</v>
      </c>
      <c r="C60" s="91"/>
      <c r="D60" s="90" t="s">
        <v>24</v>
      </c>
      <c r="E60" s="91"/>
      <c r="F60" s="90" t="s">
        <v>25</v>
      </c>
      <c r="G60" s="91"/>
      <c r="H60" s="46" t="s">
        <v>22</v>
      </c>
    </row>
    <row r="61" spans="1:8" x14ac:dyDescent="0.25">
      <c r="A61" s="61">
        <v>1</v>
      </c>
      <c r="B61" s="92" t="s">
        <v>68</v>
      </c>
      <c r="C61" s="93"/>
      <c r="D61" s="96">
        <v>16974543.800000001</v>
      </c>
      <c r="E61" s="111"/>
      <c r="F61" s="96">
        <f t="shared" ref="F61:F66" si="0">F37</f>
        <v>5764095.8099999996</v>
      </c>
      <c r="G61" s="97"/>
      <c r="H61" s="27">
        <v>43361</v>
      </c>
    </row>
    <row r="62" spans="1:8" x14ac:dyDescent="0.25">
      <c r="A62" s="61">
        <v>2</v>
      </c>
      <c r="B62" s="77" t="s">
        <v>27</v>
      </c>
      <c r="C62" s="78"/>
      <c r="D62" s="107">
        <f>9934648.14+1946900.49</f>
        <v>11881548.630000001</v>
      </c>
      <c r="E62" s="108"/>
      <c r="F62" s="81">
        <f t="shared" si="0"/>
        <v>5291470.8099999996</v>
      </c>
      <c r="G62" s="76"/>
      <c r="H62" s="28">
        <v>43075</v>
      </c>
    </row>
    <row r="63" spans="1:8" x14ac:dyDescent="0.25">
      <c r="A63" s="61">
        <v>3</v>
      </c>
      <c r="B63" s="77" t="s">
        <v>27</v>
      </c>
      <c r="C63" s="78"/>
      <c r="D63" s="107">
        <v>4927982.95</v>
      </c>
      <c r="E63" s="108"/>
      <c r="F63" s="81">
        <f t="shared" si="0"/>
        <v>4927982.95</v>
      </c>
      <c r="G63" s="76"/>
      <c r="H63" s="28">
        <v>43147</v>
      </c>
    </row>
    <row r="64" spans="1:8" x14ac:dyDescent="0.25">
      <c r="A64" s="61">
        <v>4</v>
      </c>
      <c r="B64" s="77" t="s">
        <v>27</v>
      </c>
      <c r="C64" s="78"/>
      <c r="D64" s="107">
        <v>5639634.0700000003</v>
      </c>
      <c r="E64" s="108"/>
      <c r="F64" s="81">
        <f t="shared" si="0"/>
        <v>3472356.34</v>
      </c>
      <c r="G64" s="76"/>
      <c r="H64" s="28">
        <v>43455</v>
      </c>
    </row>
    <row r="65" spans="1:8" x14ac:dyDescent="0.25">
      <c r="A65" s="61">
        <v>5</v>
      </c>
      <c r="B65" s="77" t="s">
        <v>28</v>
      </c>
      <c r="C65" s="78"/>
      <c r="D65" s="107">
        <v>12733708.82</v>
      </c>
      <c r="E65" s="108"/>
      <c r="F65" s="81">
        <f t="shared" si="0"/>
        <v>3405759.76</v>
      </c>
      <c r="G65" s="76"/>
      <c r="H65" s="28">
        <v>43012</v>
      </c>
    </row>
    <row r="66" spans="1:8" x14ac:dyDescent="0.25">
      <c r="A66" s="63">
        <v>6</v>
      </c>
      <c r="B66" s="82" t="s">
        <v>69</v>
      </c>
      <c r="C66" s="83"/>
      <c r="D66" s="109">
        <f>2931200+1340800</f>
        <v>4272000</v>
      </c>
      <c r="E66" s="110"/>
      <c r="F66" s="86">
        <f t="shared" si="0"/>
        <v>2474999.02</v>
      </c>
      <c r="G66" s="87"/>
      <c r="H66" s="29" t="s">
        <v>42</v>
      </c>
    </row>
    <row r="67" spans="1:8" x14ac:dyDescent="0.25">
      <c r="A67" s="9" t="s">
        <v>10</v>
      </c>
      <c r="B67" s="8"/>
      <c r="C67" s="8"/>
      <c r="D67" s="76"/>
      <c r="E67" s="76"/>
      <c r="F67" s="76"/>
      <c r="G67" s="76"/>
      <c r="H67" s="2"/>
    </row>
    <row r="68" spans="1:8" x14ac:dyDescent="0.25">
      <c r="A68" s="10"/>
      <c r="B68" s="3"/>
      <c r="C68" s="3"/>
      <c r="D68" s="3"/>
      <c r="E68" s="3"/>
      <c r="F68" s="3"/>
      <c r="G68" s="3"/>
      <c r="H68" s="4"/>
    </row>
  </sheetData>
  <mergeCells count="33">
    <mergeCell ref="A15:E15"/>
    <mergeCell ref="A1:H1"/>
    <mergeCell ref="A2:H2"/>
    <mergeCell ref="A3:H3"/>
    <mergeCell ref="A4:H4"/>
    <mergeCell ref="A14:E14"/>
    <mergeCell ref="A16:E16"/>
    <mergeCell ref="A17:E17"/>
    <mergeCell ref="A18:E18"/>
    <mergeCell ref="A19:E19"/>
    <mergeCell ref="B60:C60"/>
    <mergeCell ref="D60:E60"/>
    <mergeCell ref="F60:G60"/>
    <mergeCell ref="B61:C61"/>
    <mergeCell ref="D61:E61"/>
    <mergeCell ref="F61:G61"/>
    <mergeCell ref="B62:C62"/>
    <mergeCell ref="D62:E62"/>
    <mergeCell ref="F62:G62"/>
    <mergeCell ref="B63:C63"/>
    <mergeCell ref="D63:E63"/>
    <mergeCell ref="F63:G63"/>
    <mergeCell ref="B64:C64"/>
    <mergeCell ref="D64:E64"/>
    <mergeCell ref="F64:G64"/>
    <mergeCell ref="D67:E67"/>
    <mergeCell ref="F67:G67"/>
    <mergeCell ref="B65:C65"/>
    <mergeCell ref="D65:E65"/>
    <mergeCell ref="F65:G65"/>
    <mergeCell ref="B66:C66"/>
    <mergeCell ref="D66:E66"/>
    <mergeCell ref="F66:G6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40" workbookViewId="0">
      <selection activeCell="D67" sqref="D67:E67"/>
    </sheetView>
  </sheetViews>
  <sheetFormatPr defaultRowHeight="15" x14ac:dyDescent="0.25"/>
  <cols>
    <col min="1" max="1" width="8.85546875" customWidth="1"/>
    <col min="2" max="2" width="7.5703125" customWidth="1"/>
    <col min="3" max="3" width="18.140625" customWidth="1"/>
    <col min="4" max="4" width="9.140625" customWidth="1"/>
    <col min="5" max="5" width="12.7109375" customWidth="1"/>
    <col min="6" max="6" width="14.42578125" customWidth="1"/>
    <col min="7" max="7" width="13" customWidth="1"/>
    <col min="8" max="8" width="17" customWidth="1"/>
    <col min="9" max="9" width="19.140625" customWidth="1"/>
    <col min="10" max="13" width="9.140625" customWidth="1"/>
  </cols>
  <sheetData>
    <row r="1" spans="1:8" x14ac:dyDescent="0.25">
      <c r="A1" s="90" t="s">
        <v>34</v>
      </c>
      <c r="B1" s="91"/>
      <c r="C1" s="91"/>
      <c r="D1" s="91"/>
      <c r="E1" s="91"/>
      <c r="F1" s="91"/>
      <c r="G1" s="91"/>
      <c r="H1" s="106"/>
    </row>
    <row r="2" spans="1:8" x14ac:dyDescent="0.25">
      <c r="A2" s="90" t="s">
        <v>0</v>
      </c>
      <c r="B2" s="91"/>
      <c r="C2" s="91"/>
      <c r="D2" s="91"/>
      <c r="E2" s="91"/>
      <c r="F2" s="91"/>
      <c r="G2" s="91"/>
      <c r="H2" s="106"/>
    </row>
    <row r="3" spans="1:8" x14ac:dyDescent="0.25">
      <c r="A3" s="90" t="s">
        <v>1</v>
      </c>
      <c r="B3" s="91"/>
      <c r="C3" s="91"/>
      <c r="D3" s="91"/>
      <c r="E3" s="91"/>
      <c r="F3" s="91"/>
      <c r="G3" s="91"/>
      <c r="H3" s="106"/>
    </row>
    <row r="4" spans="1:8" x14ac:dyDescent="0.25">
      <c r="A4" s="90" t="s">
        <v>35</v>
      </c>
      <c r="B4" s="91"/>
      <c r="C4" s="91"/>
      <c r="D4" s="91"/>
      <c r="E4" s="91"/>
      <c r="F4" s="91"/>
      <c r="G4" s="91"/>
      <c r="H4" s="106"/>
    </row>
    <row r="5" spans="1:8" x14ac:dyDescent="0.25">
      <c r="A5" s="9"/>
      <c r="B5" s="1"/>
      <c r="C5" s="1"/>
      <c r="D5" s="1"/>
      <c r="E5" s="1"/>
      <c r="F5" s="1"/>
      <c r="G5" s="1"/>
      <c r="H5" s="2"/>
    </row>
    <row r="6" spans="1:8" x14ac:dyDescent="0.25">
      <c r="A6" s="34" t="s">
        <v>2</v>
      </c>
      <c r="B6" s="35"/>
      <c r="C6" s="35"/>
      <c r="D6" s="1"/>
      <c r="E6" s="1"/>
      <c r="F6" s="1"/>
      <c r="G6" s="1"/>
      <c r="H6" s="2"/>
    </row>
    <row r="7" spans="1:8" x14ac:dyDescent="0.25">
      <c r="A7" s="9"/>
      <c r="B7" s="1"/>
      <c r="C7" s="1"/>
      <c r="D7" s="1"/>
      <c r="E7" s="1"/>
      <c r="F7" s="1"/>
      <c r="G7" s="1"/>
      <c r="H7" s="2"/>
    </row>
    <row r="8" spans="1:8" x14ac:dyDescent="0.25">
      <c r="A8" s="9" t="s">
        <v>40</v>
      </c>
      <c r="B8" s="1"/>
      <c r="C8" s="1"/>
      <c r="D8" s="1"/>
      <c r="E8" s="1"/>
      <c r="F8" s="1"/>
      <c r="G8" s="1"/>
      <c r="H8" s="2"/>
    </row>
    <row r="9" spans="1:8" x14ac:dyDescent="0.25">
      <c r="A9" s="9" t="s">
        <v>39</v>
      </c>
      <c r="B9" s="1"/>
      <c r="C9" s="1"/>
      <c r="D9" s="1"/>
      <c r="E9" s="1"/>
      <c r="F9" s="1"/>
      <c r="G9" s="1"/>
      <c r="H9" s="2"/>
    </row>
    <row r="10" spans="1:8" x14ac:dyDescent="0.25">
      <c r="A10" s="9" t="s">
        <v>30</v>
      </c>
      <c r="B10" s="1"/>
      <c r="C10" s="1"/>
      <c r="D10" s="1"/>
      <c r="E10" s="1"/>
      <c r="F10" s="1"/>
      <c r="G10" s="1"/>
      <c r="H10" s="2"/>
    </row>
    <row r="11" spans="1:8" x14ac:dyDescent="0.25">
      <c r="A11" s="9" t="s">
        <v>41</v>
      </c>
      <c r="B11" s="1"/>
      <c r="C11" s="1"/>
      <c r="D11" s="1"/>
      <c r="E11" s="1"/>
      <c r="F11" s="1"/>
      <c r="G11" s="1"/>
      <c r="H11" s="2"/>
    </row>
    <row r="12" spans="1:8" x14ac:dyDescent="0.25">
      <c r="A12" s="9"/>
      <c r="B12" s="1"/>
      <c r="C12" s="1"/>
      <c r="D12" s="1"/>
      <c r="E12" s="1"/>
      <c r="F12" s="1"/>
      <c r="G12" s="1"/>
      <c r="H12" s="2"/>
    </row>
    <row r="13" spans="1:8" x14ac:dyDescent="0.25">
      <c r="A13" s="34" t="s">
        <v>3</v>
      </c>
      <c r="B13" s="35"/>
      <c r="C13" s="35"/>
      <c r="D13" s="35"/>
      <c r="E13" s="1"/>
      <c r="F13" s="1"/>
      <c r="G13" s="1"/>
      <c r="H13" s="2"/>
    </row>
    <row r="14" spans="1:8" x14ac:dyDescent="0.25">
      <c r="A14" s="90"/>
      <c r="B14" s="91"/>
      <c r="C14" s="91"/>
      <c r="D14" s="91"/>
      <c r="E14" s="91"/>
      <c r="F14" s="36">
        <v>42916</v>
      </c>
      <c r="G14" s="36">
        <v>42551</v>
      </c>
      <c r="H14" s="37" t="s">
        <v>4</v>
      </c>
    </row>
    <row r="15" spans="1:8" x14ac:dyDescent="0.25">
      <c r="A15" s="104" t="s">
        <v>5</v>
      </c>
      <c r="B15" s="105"/>
      <c r="C15" s="105"/>
      <c r="D15" s="105"/>
      <c r="E15" s="105"/>
      <c r="F15" s="16">
        <v>191316</v>
      </c>
      <c r="G15" s="16">
        <v>61302.3</v>
      </c>
      <c r="H15" s="19">
        <f>F15/G15*100-100</f>
        <v>212.08616968694486</v>
      </c>
    </row>
    <row r="16" spans="1:8" x14ac:dyDescent="0.25">
      <c r="A16" s="98" t="s">
        <v>6</v>
      </c>
      <c r="B16" s="99"/>
      <c r="C16" s="99"/>
      <c r="D16" s="99"/>
      <c r="E16" s="99"/>
      <c r="F16" s="17">
        <v>72265831.25</v>
      </c>
      <c r="G16" s="17">
        <v>89483423.890000001</v>
      </c>
      <c r="H16" s="20">
        <f>F16/G16*100-100</f>
        <v>-19.241097279832758</v>
      </c>
    </row>
    <row r="17" spans="1:8" x14ac:dyDescent="0.25">
      <c r="A17" s="98" t="s">
        <v>7</v>
      </c>
      <c r="B17" s="99"/>
      <c r="C17" s="99"/>
      <c r="D17" s="99"/>
      <c r="E17" s="99"/>
      <c r="F17" s="17">
        <v>630787.24</v>
      </c>
      <c r="G17" s="17">
        <v>676185.64</v>
      </c>
      <c r="H17" s="20">
        <f>F17/G17*100-100</f>
        <v>-6.7138959058639642</v>
      </c>
    </row>
    <row r="18" spans="1:8" x14ac:dyDescent="0.25">
      <c r="A18" s="100" t="s">
        <v>8</v>
      </c>
      <c r="B18" s="101"/>
      <c r="C18" s="101"/>
      <c r="D18" s="101"/>
      <c r="E18" s="101"/>
      <c r="F18" s="18">
        <v>416430.73</v>
      </c>
      <c r="G18" s="18">
        <v>796921.69</v>
      </c>
      <c r="H18" s="33">
        <f>F18/G18*100-100</f>
        <v>-47.745087726248236</v>
      </c>
    </row>
    <row r="19" spans="1:8" x14ac:dyDescent="0.25">
      <c r="A19" s="102" t="s">
        <v>9</v>
      </c>
      <c r="B19" s="103"/>
      <c r="C19" s="103"/>
      <c r="D19" s="103"/>
      <c r="E19" s="103"/>
      <c r="F19" s="38">
        <f>F15+F16+F17+F18</f>
        <v>73504365.219999999</v>
      </c>
      <c r="G19" s="39">
        <f>G15+G16+G17+G18</f>
        <v>91017833.519999996</v>
      </c>
      <c r="H19" s="40">
        <f>F19/G19*100-100</f>
        <v>-19.241798692287745</v>
      </c>
    </row>
    <row r="20" spans="1:8" x14ac:dyDescent="0.25">
      <c r="A20" s="6" t="s">
        <v>10</v>
      </c>
      <c r="B20" s="7"/>
      <c r="C20" s="7"/>
      <c r="D20" s="7"/>
      <c r="E20" s="7"/>
      <c r="F20" s="1"/>
      <c r="G20" s="1"/>
      <c r="H20" s="2"/>
    </row>
    <row r="21" spans="1:8" x14ac:dyDescent="0.25">
      <c r="A21" s="9"/>
      <c r="B21" s="1"/>
      <c r="C21" s="1"/>
      <c r="D21" s="1"/>
      <c r="E21" s="1"/>
      <c r="F21" s="1"/>
      <c r="G21" s="1"/>
      <c r="H21" s="2"/>
    </row>
    <row r="22" spans="1:8" x14ac:dyDescent="0.25">
      <c r="A22" s="9" t="s">
        <v>36</v>
      </c>
      <c r="B22" s="1"/>
      <c r="C22" s="1"/>
      <c r="D22" s="1"/>
      <c r="E22" s="1"/>
      <c r="F22" s="1"/>
      <c r="G22" s="1"/>
      <c r="H22" s="2"/>
    </row>
    <row r="23" spans="1:8" x14ac:dyDescent="0.25">
      <c r="A23" s="9"/>
      <c r="B23" s="1"/>
      <c r="C23" s="1"/>
      <c r="D23" s="1"/>
      <c r="E23" s="1"/>
      <c r="F23" s="1"/>
      <c r="G23" s="1"/>
      <c r="H23" s="2"/>
    </row>
    <row r="24" spans="1:8" x14ac:dyDescent="0.25">
      <c r="A24" s="9"/>
      <c r="B24" s="1"/>
      <c r="C24" s="1"/>
      <c r="D24" s="1"/>
      <c r="E24" s="1"/>
      <c r="F24" s="1"/>
      <c r="G24" s="1"/>
      <c r="H24" s="2"/>
    </row>
    <row r="25" spans="1:8" x14ac:dyDescent="0.25">
      <c r="A25" s="34" t="s">
        <v>11</v>
      </c>
      <c r="B25" s="35"/>
      <c r="C25" s="35"/>
      <c r="D25" s="35"/>
      <c r="E25" s="35"/>
      <c r="F25" s="35"/>
      <c r="G25" s="1"/>
      <c r="H25" s="2"/>
    </row>
    <row r="26" spans="1:8" x14ac:dyDescent="0.25">
      <c r="A26" s="41"/>
      <c r="B26" s="42"/>
      <c r="C26" s="42"/>
      <c r="D26" s="42"/>
      <c r="E26" s="42"/>
      <c r="F26" s="36">
        <v>42916</v>
      </c>
      <c r="G26" s="43" t="s">
        <v>12</v>
      </c>
      <c r="H26" s="44"/>
    </row>
    <row r="27" spans="1:8" x14ac:dyDescent="0.25">
      <c r="A27" s="23" t="s">
        <v>14</v>
      </c>
      <c r="B27" s="1"/>
      <c r="C27" s="1"/>
      <c r="D27" s="1"/>
      <c r="E27" s="1"/>
      <c r="F27" s="16">
        <f>F19</f>
        <v>73504365.219999999</v>
      </c>
      <c r="G27" s="21">
        <f>F27/F29*100</f>
        <v>100</v>
      </c>
      <c r="H27" s="11"/>
    </row>
    <row r="28" spans="1:8" x14ac:dyDescent="0.25">
      <c r="A28" s="9"/>
      <c r="B28" s="1"/>
      <c r="C28" s="1"/>
      <c r="D28" s="1"/>
      <c r="E28" s="1"/>
      <c r="F28" s="17"/>
      <c r="G28" s="22"/>
      <c r="H28" s="12"/>
    </row>
    <row r="29" spans="1:8" x14ac:dyDescent="0.25">
      <c r="A29" s="41" t="s">
        <v>13</v>
      </c>
      <c r="B29" s="42"/>
      <c r="C29" s="42"/>
      <c r="D29" s="42"/>
      <c r="E29" s="42"/>
      <c r="F29" s="39">
        <f>F27+F28</f>
        <v>73504365.219999999</v>
      </c>
      <c r="G29" s="45">
        <f>G27+G28</f>
        <v>100</v>
      </c>
      <c r="H29" s="44"/>
    </row>
    <row r="30" spans="1:8" x14ac:dyDescent="0.25">
      <c r="A30" s="23" t="s">
        <v>10</v>
      </c>
      <c r="B30" s="1"/>
      <c r="C30" s="1"/>
      <c r="D30" s="1"/>
      <c r="E30" s="1"/>
      <c r="F30" s="1"/>
      <c r="G30" s="1"/>
      <c r="H30" s="2"/>
    </row>
    <row r="31" spans="1:8" x14ac:dyDescent="0.25">
      <c r="A31" s="9"/>
      <c r="B31" s="1"/>
      <c r="C31" s="1"/>
      <c r="D31" s="1"/>
      <c r="E31" s="1"/>
      <c r="F31" s="1"/>
      <c r="G31" s="1"/>
      <c r="H31" s="2"/>
    </row>
    <row r="32" spans="1:8" x14ac:dyDescent="0.25">
      <c r="A32" s="9" t="s">
        <v>38</v>
      </c>
      <c r="B32" s="1"/>
      <c r="C32" s="1"/>
      <c r="D32" s="1"/>
      <c r="E32" s="1"/>
      <c r="F32" s="1"/>
      <c r="G32" s="1"/>
      <c r="H32" s="2"/>
    </row>
    <row r="33" spans="1:8" x14ac:dyDescent="0.25">
      <c r="A33" s="50">
        <f>F43/F29</f>
        <v>0.30993394081854236</v>
      </c>
      <c r="B33" s="1" t="s">
        <v>37</v>
      </c>
      <c r="C33" s="1"/>
      <c r="D33" s="26"/>
      <c r="E33" s="1"/>
      <c r="F33" s="1"/>
      <c r="G33" s="1"/>
      <c r="H33" s="2"/>
    </row>
    <row r="34" spans="1:8" x14ac:dyDescent="0.25">
      <c r="A34" s="9"/>
      <c r="B34" s="1"/>
      <c r="C34" s="1"/>
      <c r="D34" s="1"/>
      <c r="E34" s="1"/>
      <c r="F34" s="1"/>
      <c r="G34" s="1"/>
      <c r="H34" s="2"/>
    </row>
    <row r="35" spans="1:8" x14ac:dyDescent="0.25">
      <c r="A35" s="34" t="s">
        <v>19</v>
      </c>
      <c r="B35" s="35"/>
      <c r="C35" s="35"/>
      <c r="D35" s="35"/>
      <c r="E35" s="35"/>
      <c r="F35" s="1"/>
      <c r="G35" s="1"/>
      <c r="H35" s="2"/>
    </row>
    <row r="36" spans="1:8" x14ac:dyDescent="0.25">
      <c r="A36" s="41"/>
      <c r="B36" s="42"/>
      <c r="C36" s="42"/>
      <c r="D36" s="42"/>
      <c r="E36" s="42"/>
      <c r="F36" s="36">
        <v>42916</v>
      </c>
      <c r="G36" s="46" t="s">
        <v>12</v>
      </c>
      <c r="H36" s="47"/>
    </row>
    <row r="37" spans="1:8" x14ac:dyDescent="0.25">
      <c r="A37" s="9" t="s">
        <v>15</v>
      </c>
      <c r="B37" s="1"/>
      <c r="C37" s="8"/>
      <c r="D37" s="8"/>
      <c r="E37" s="8"/>
      <c r="F37" s="14">
        <v>4927982.95</v>
      </c>
      <c r="G37" s="19">
        <f>F37/F43*100</f>
        <v>21.631514489751115</v>
      </c>
      <c r="H37" s="2"/>
    </row>
    <row r="38" spans="1:8" x14ac:dyDescent="0.25">
      <c r="A38" s="9" t="s">
        <v>16</v>
      </c>
      <c r="B38" s="1"/>
      <c r="C38" s="13"/>
      <c r="D38" s="13"/>
      <c r="E38" s="13"/>
      <c r="F38" s="15">
        <v>5526533.5300000003</v>
      </c>
      <c r="G38" s="20">
        <f>F38/F43*100</f>
        <v>24.2588684549508</v>
      </c>
      <c r="H38" s="2"/>
    </row>
    <row r="39" spans="1:8" x14ac:dyDescent="0.25">
      <c r="A39" s="9" t="s">
        <v>17</v>
      </c>
      <c r="B39" s="1"/>
      <c r="C39" s="13"/>
      <c r="D39" s="13"/>
      <c r="E39" s="13"/>
      <c r="F39" s="15">
        <v>3619998.17</v>
      </c>
      <c r="G39" s="20">
        <f>F39/F43*100</f>
        <v>15.890079909312089</v>
      </c>
      <c r="H39" s="2"/>
    </row>
    <row r="40" spans="1:8" x14ac:dyDescent="0.25">
      <c r="A40" s="9" t="s">
        <v>32</v>
      </c>
      <c r="B40" s="1"/>
      <c r="C40" s="13"/>
      <c r="D40" s="13"/>
      <c r="E40" s="13"/>
      <c r="F40" s="15">
        <v>2299456.5</v>
      </c>
      <c r="G40" s="20">
        <f>F40/F43*100</f>
        <v>10.093526520480836</v>
      </c>
      <c r="H40" s="2"/>
    </row>
    <row r="41" spans="1:8" x14ac:dyDescent="0.25">
      <c r="A41" s="9" t="s">
        <v>31</v>
      </c>
      <c r="B41" s="1"/>
      <c r="C41" s="13"/>
      <c r="D41" s="13"/>
      <c r="E41" s="13"/>
      <c r="F41" s="15">
        <v>1973352.18</v>
      </c>
      <c r="G41" s="20">
        <f>F41/F43*100</f>
        <v>8.6620827848140092</v>
      </c>
      <c r="H41" s="2"/>
    </row>
    <row r="42" spans="1:8" x14ac:dyDescent="0.25">
      <c r="A42" s="9" t="s">
        <v>18</v>
      </c>
      <c r="B42" s="1"/>
      <c r="C42" s="13"/>
      <c r="D42" s="13"/>
      <c r="E42" s="13"/>
      <c r="F42" s="15">
        <v>4434174.25</v>
      </c>
      <c r="G42" s="20">
        <f>F42/F43*100</f>
        <v>19.463927840691145</v>
      </c>
      <c r="H42" s="2"/>
    </row>
    <row r="43" spans="1:8" x14ac:dyDescent="0.25">
      <c r="A43" s="48" t="s">
        <v>9</v>
      </c>
      <c r="B43" s="49"/>
      <c r="C43" s="49"/>
      <c r="D43" s="49"/>
      <c r="E43" s="49"/>
      <c r="F43" s="38">
        <f>F37+F38+F39+F40+F41+F42</f>
        <v>22781497.580000002</v>
      </c>
      <c r="G43" s="40">
        <f>G37+G38+G39+G40+G41+G42</f>
        <v>99.999999999999986</v>
      </c>
      <c r="H43" s="47"/>
    </row>
    <row r="44" spans="1:8" x14ac:dyDescent="0.25">
      <c r="A44" s="31" t="s">
        <v>10</v>
      </c>
      <c r="B44" s="5"/>
      <c r="C44" s="5"/>
      <c r="D44" s="5"/>
      <c r="E44" s="5"/>
      <c r="F44" s="5"/>
      <c r="G44" s="5"/>
      <c r="H44" s="32"/>
    </row>
    <row r="45" spans="1:8" x14ac:dyDescent="0.25">
      <c r="A45" s="30"/>
      <c r="B45" s="1"/>
      <c r="C45" s="1"/>
      <c r="D45" s="1"/>
      <c r="E45" s="1"/>
      <c r="F45" s="1"/>
      <c r="G45" s="1"/>
      <c r="H45" s="1"/>
    </row>
    <row r="46" spans="1:8" x14ac:dyDescent="0.25">
      <c r="A46" s="30"/>
      <c r="B46" s="1"/>
      <c r="C46" s="1"/>
      <c r="D46" s="1"/>
      <c r="E46" s="1"/>
      <c r="F46" s="1"/>
      <c r="G46" s="1"/>
      <c r="H46" s="1"/>
    </row>
    <row r="47" spans="1:8" x14ac:dyDescent="0.25">
      <c r="A47" s="30"/>
      <c r="B47" s="1"/>
      <c r="C47" s="1"/>
      <c r="D47" s="1"/>
      <c r="E47" s="1"/>
      <c r="F47" s="1"/>
      <c r="G47" s="1"/>
      <c r="H47" s="1"/>
    </row>
    <row r="48" spans="1:8" x14ac:dyDescent="0.25">
      <c r="A48" s="30"/>
      <c r="B48" s="1"/>
      <c r="C48" s="1"/>
      <c r="D48" s="1"/>
      <c r="E48" s="1"/>
      <c r="F48" s="1"/>
      <c r="G48" s="1"/>
      <c r="H48" s="1"/>
    </row>
    <row r="49" spans="1:8" x14ac:dyDescent="0.25">
      <c r="A49" s="30"/>
      <c r="B49" s="1"/>
      <c r="C49" s="1"/>
      <c r="D49" s="1"/>
      <c r="E49" s="1"/>
      <c r="F49" s="1"/>
      <c r="G49" s="1"/>
      <c r="H49" s="1"/>
    </row>
    <row r="50" spans="1:8" x14ac:dyDescent="0.25">
      <c r="A50" s="30"/>
      <c r="B50" s="1"/>
      <c r="C50" s="1"/>
      <c r="D50" s="1"/>
      <c r="E50" s="1"/>
      <c r="F50" s="1"/>
      <c r="G50" s="1"/>
      <c r="H50" s="1"/>
    </row>
    <row r="51" spans="1:8" x14ac:dyDescent="0.25">
      <c r="A51" s="30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  <row r="56" spans="1:8" x14ac:dyDescent="0.25">
      <c r="A56" s="3"/>
      <c r="B56" s="3"/>
      <c r="C56" s="3"/>
      <c r="D56" s="3"/>
      <c r="E56" s="3"/>
      <c r="F56" s="3"/>
      <c r="G56" s="3"/>
      <c r="H56" s="3"/>
    </row>
    <row r="57" spans="1:8" x14ac:dyDescent="0.25">
      <c r="A57" s="9" t="s">
        <v>29</v>
      </c>
      <c r="B57" s="1"/>
      <c r="C57" s="1"/>
      <c r="D57" s="1"/>
      <c r="E57" s="1"/>
      <c r="F57" s="1"/>
      <c r="G57" s="1"/>
      <c r="H57" s="2"/>
    </row>
    <row r="58" spans="1:8" x14ac:dyDescent="0.25">
      <c r="A58" s="9"/>
      <c r="B58" s="1"/>
      <c r="C58" s="1"/>
      <c r="D58" s="1"/>
      <c r="E58" s="1"/>
      <c r="F58" s="1"/>
      <c r="G58" s="1"/>
      <c r="H58" s="2"/>
    </row>
    <row r="59" spans="1:8" x14ac:dyDescent="0.25">
      <c r="A59" s="34" t="s">
        <v>20</v>
      </c>
      <c r="B59" s="35"/>
      <c r="C59" s="35"/>
      <c r="D59" s="35"/>
      <c r="E59" s="35"/>
      <c r="F59" s="1"/>
      <c r="G59" s="1"/>
      <c r="H59" s="2"/>
    </row>
    <row r="60" spans="1:8" x14ac:dyDescent="0.25">
      <c r="A60" s="41" t="s">
        <v>23</v>
      </c>
      <c r="B60" s="90" t="s">
        <v>21</v>
      </c>
      <c r="C60" s="91"/>
      <c r="D60" s="90" t="s">
        <v>24</v>
      </c>
      <c r="E60" s="91"/>
      <c r="F60" s="90" t="s">
        <v>25</v>
      </c>
      <c r="G60" s="91"/>
      <c r="H60" s="46" t="s">
        <v>22</v>
      </c>
    </row>
    <row r="61" spans="1:8" x14ac:dyDescent="0.25">
      <c r="A61" s="24">
        <v>1</v>
      </c>
      <c r="B61" s="92" t="s">
        <v>26</v>
      </c>
      <c r="C61" s="93"/>
      <c r="D61" s="96">
        <v>4927982.95</v>
      </c>
      <c r="E61" s="111"/>
      <c r="F61" s="96">
        <f t="shared" ref="F61:F66" si="0">F37</f>
        <v>4927982.95</v>
      </c>
      <c r="G61" s="97"/>
      <c r="H61" s="27">
        <v>43147</v>
      </c>
    </row>
    <row r="62" spans="1:8" x14ac:dyDescent="0.25">
      <c r="A62" s="24">
        <v>2</v>
      </c>
      <c r="B62" s="77" t="s">
        <v>27</v>
      </c>
      <c r="C62" s="78"/>
      <c r="D62" s="107">
        <f>9934648.14+1946900.49</f>
        <v>11881548.630000001</v>
      </c>
      <c r="E62" s="108"/>
      <c r="F62" s="81">
        <f t="shared" si="0"/>
        <v>5526533.5300000003</v>
      </c>
      <c r="G62" s="76"/>
      <c r="H62" s="28">
        <v>43075</v>
      </c>
    </row>
    <row r="63" spans="1:8" x14ac:dyDescent="0.25">
      <c r="A63" s="24">
        <v>3</v>
      </c>
      <c r="B63" s="77" t="s">
        <v>27</v>
      </c>
      <c r="C63" s="78"/>
      <c r="D63" s="107">
        <f>5089068.24+550565.83</f>
        <v>5639634.0700000003</v>
      </c>
      <c r="E63" s="108"/>
      <c r="F63" s="81">
        <f t="shared" si="0"/>
        <v>3619998.17</v>
      </c>
      <c r="G63" s="76"/>
      <c r="H63" s="28">
        <v>43455</v>
      </c>
    </row>
    <row r="64" spans="1:8" x14ac:dyDescent="0.25">
      <c r="A64" s="24">
        <v>4</v>
      </c>
      <c r="B64" s="77" t="s">
        <v>33</v>
      </c>
      <c r="C64" s="78"/>
      <c r="D64" s="107">
        <v>3936000</v>
      </c>
      <c r="E64" s="108"/>
      <c r="F64" s="81">
        <f t="shared" si="0"/>
        <v>2299456.5</v>
      </c>
      <c r="G64" s="76"/>
      <c r="H64" s="28">
        <v>43120</v>
      </c>
    </row>
    <row r="65" spans="1:8" x14ac:dyDescent="0.25">
      <c r="A65" s="24">
        <v>5</v>
      </c>
      <c r="B65" s="77" t="s">
        <v>27</v>
      </c>
      <c r="C65" s="78"/>
      <c r="D65" s="107">
        <f>4190825.89+820948.88</f>
        <v>5011774.7700000005</v>
      </c>
      <c r="E65" s="108"/>
      <c r="F65" s="81">
        <f t="shared" si="0"/>
        <v>1973352.18</v>
      </c>
      <c r="G65" s="76"/>
      <c r="H65" s="28">
        <v>43115</v>
      </c>
    </row>
    <row r="66" spans="1:8" x14ac:dyDescent="0.25">
      <c r="A66" s="25">
        <v>6</v>
      </c>
      <c r="B66" s="82" t="s">
        <v>28</v>
      </c>
      <c r="C66" s="83"/>
      <c r="D66" s="109">
        <f>8463000+4270708.82</f>
        <v>12733708.82</v>
      </c>
      <c r="E66" s="110"/>
      <c r="F66" s="86">
        <f t="shared" si="0"/>
        <v>4434174.25</v>
      </c>
      <c r="G66" s="87"/>
      <c r="H66" s="29">
        <v>43012</v>
      </c>
    </row>
    <row r="67" spans="1:8" x14ac:dyDescent="0.25">
      <c r="A67" s="9" t="s">
        <v>10</v>
      </c>
      <c r="B67" s="8"/>
      <c r="C67" s="8"/>
      <c r="D67" s="76"/>
      <c r="E67" s="76"/>
      <c r="F67" s="76"/>
      <c r="G67" s="76"/>
      <c r="H67" s="2"/>
    </row>
    <row r="68" spans="1:8" x14ac:dyDescent="0.25">
      <c r="A68" s="10"/>
      <c r="B68" s="3"/>
      <c r="C68" s="3"/>
      <c r="D68" s="3"/>
      <c r="E68" s="3"/>
      <c r="F68" s="3"/>
      <c r="G68" s="3"/>
      <c r="H68" s="4"/>
    </row>
  </sheetData>
  <mergeCells count="33">
    <mergeCell ref="A14:E14"/>
    <mergeCell ref="A17:E17"/>
    <mergeCell ref="A18:E18"/>
    <mergeCell ref="A16:E16"/>
    <mergeCell ref="B61:C61"/>
    <mergeCell ref="D61:E61"/>
    <mergeCell ref="F61:G61"/>
    <mergeCell ref="A19:E19"/>
    <mergeCell ref="A15:E15"/>
    <mergeCell ref="D67:E67"/>
    <mergeCell ref="F67:G67"/>
    <mergeCell ref="B64:C64"/>
    <mergeCell ref="D64:E64"/>
    <mergeCell ref="F64:G64"/>
    <mergeCell ref="B65:C65"/>
    <mergeCell ref="D65:E65"/>
    <mergeCell ref="F65:G65"/>
    <mergeCell ref="A1:H1"/>
    <mergeCell ref="A2:H2"/>
    <mergeCell ref="A3:H3"/>
    <mergeCell ref="A4:H4"/>
    <mergeCell ref="B66:C66"/>
    <mergeCell ref="D66:E66"/>
    <mergeCell ref="F66:G66"/>
    <mergeCell ref="B62:C62"/>
    <mergeCell ref="D62:E62"/>
    <mergeCell ref="F62:G62"/>
    <mergeCell ref="B63:C63"/>
    <mergeCell ref="D63:E63"/>
    <mergeCell ref="F63:G63"/>
    <mergeCell ref="B60:C60"/>
    <mergeCell ref="D60:E60"/>
    <mergeCell ref="F60:G60"/>
  </mergeCells>
  <pageMargins left="0" right="0" top="0" bottom="0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DEZ 2017</vt:lpstr>
      <vt:lpstr>SET 2017</vt:lpstr>
      <vt:lpstr>JUN 2017</vt:lpstr>
      <vt:lpstr>Plan1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GILMAR BRONDANI</dc:creator>
  <cp:lastModifiedBy>GILMAR BRONDANI</cp:lastModifiedBy>
  <cp:lastPrinted>2017-10-11T13:05:56Z</cp:lastPrinted>
  <dcterms:created xsi:type="dcterms:W3CDTF">2017-07-24T21:07:20Z</dcterms:created>
  <dcterms:modified xsi:type="dcterms:W3CDTF">2018-04-18T12:57:12Z</dcterms:modified>
</cp:coreProperties>
</file>