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definedName name="_xlnm._FilterDatabase" localSheetId="0" hidden="1">'Sheet1'!$B$3:$W$178</definedName>
    <definedName name="_xlnm._FilterDatabase" localSheetId="0">'Sheet1'!$B$3:$W$178</definedName>
    <definedName name="_xlnm._FilterDatabase_1">'Sheet1'!$B$3:$W$178</definedName>
  </definedNames>
  <calcPr fullCalcOnLoad="1"/>
</workbook>
</file>

<file path=xl/sharedStrings.xml><?xml version="1.0" encoding="utf-8"?>
<sst xmlns="http://schemas.openxmlformats.org/spreadsheetml/2006/main" count="1613" uniqueCount="727">
  <si>
    <t>**Explicação dos ajustes no final</t>
  </si>
  <si>
    <t>Planejado para o ano</t>
  </si>
  <si>
    <t>Valores informados</t>
  </si>
  <si>
    <t>1º Semestre</t>
  </si>
  <si>
    <t>2° Semestre</t>
  </si>
  <si>
    <t>Eixos</t>
  </si>
  <si>
    <t>Objetivos</t>
  </si>
  <si>
    <t>Número da Iniciativa</t>
  </si>
  <si>
    <t>Iniciativa</t>
  </si>
  <si>
    <t>Número do Indicador</t>
  </si>
  <si>
    <t>Indicador</t>
  </si>
  <si>
    <t>Planejado</t>
  </si>
  <si>
    <t>Realizado</t>
  </si>
  <si>
    <t>Realizado 2021/1</t>
  </si>
  <si>
    <t>Realizado 2021/2</t>
  </si>
  <si>
    <t>Tipo de indicador</t>
  </si>
  <si>
    <t>Cálculo (%)</t>
  </si>
  <si>
    <t>% Realizado da iniciativa</t>
  </si>
  <si>
    <t>Classificação do realizado da iniciativa</t>
  </si>
  <si>
    <t>Responsável (Portaria n.º 1867/2020)</t>
  </si>
  <si>
    <t>Diagnóstico</t>
  </si>
  <si>
    <t>Justificativa</t>
  </si>
  <si>
    <t>Excelência Acadêmica</t>
  </si>
  <si>
    <t>Objetivo 1 – Aperfeiçoar o ensino da graduação</t>
  </si>
  <si>
    <t>Qualificar o processo anual de ingresso nos cursos de graduação</t>
  </si>
  <si>
    <t>Percentual de vagas preenchidas no processo seletivo</t>
  </si>
  <si>
    <t>Contínuo</t>
  </si>
  <si>
    <t>PA</t>
  </si>
  <si>
    <t>PROGRAD / ACS / ADAFI / DTIC</t>
  </si>
  <si>
    <t>De 2015 a 2019, houve pouca variação na oferta de vagas de graduação na Instituição. Os novos cursos ofertados são: Medicina (2016); Direito (2019); Letras - Espanhol e Literatura Hispânica e Letras - Português e Literaturas de Língua Portuguesa criados a partir da extinção do curso Letras – Português e Espanhol. Em 2021, o curso de Letras - Português na modalidade a distância, o qual até então ofertava suas vagas por meio de processo seletivo específico, passou a ofertar vagas via SiSU e Chamada por Notas do ENEM. No entanto, observa-se que mesmo havendo crescimento no quantitativo de vagas ofertadas, e a criação de cursos com alta procura como Medicina e Direito, o número total de inscrições no SiSU/UNIPAMPA vem diminuído anualmente desde 2015.
Além disso, é possível constatar que a taxa de ocupação das vagas permanece constante nos últimos três anos. Como forma de tentar ampliar a ocupação das vagas, em 2019/2 foi aprovada a Resolução 260/2019 das normas de ingresso nos cursos de graduação. Porém essa resolução teria resultados mensuráveis a partir de 2020.</t>
  </si>
  <si>
    <t xml:space="preserve">Em 2020 com a pandemia COVID-19, a suspensão do calendário acadêmico e adiamento do início do semestre, observou-se que a quantidade candidato aprovados que foram convocados e não realizaram matrícula aumentou. Muito provavelmente, devido a fatores como o aumento na oferta dos cursos à distância pelas faculdades particulares que mantiveram o calendário acadêmico.
Observa-se em 2021 novamente uma redução na procura pelo cursos da Instituição, mas deve-se considerar que devido a pandemia COVID-19, em 2020 51,6% dos estudantes que se inscreveram (5.523.036 estudantes) para o ENEM 2020 versão impressa falta e Enem digital teve 93.079 inscritos, com 31,5% de presença e 68,5% de ausência. Esses dados têm reflexo direto no público-alvo da instituição, e por este motivo a queda no preenchimento das vagas. 
Para superar essas adversidades, além de outras forma de ingresso como Chamada por Notas do ENEM, a Instituição pretende adequar seus os cursos com menor preenchimento de vagas e ofertar novamente estas vagas no segundo semestre.
</t>
  </si>
  <si>
    <t xml:space="preserve">De 2015 a 2019, houve pouca variação na oferta de vagas de graduação na Instituição. Os novos cursos ofertados são: Medicina (2016); Direito (2019); Letras - Espanhol e Literatura Hispânica e Letras - Português e Literaturas de Língua Portuguesa criados a partir da extinção do curso Letras – Português e Espanhol. Em 2021, o curso de Letras - Português na modalidade a distância, o qual até então ofertava suas vagas por meio de processo seletivo específico, passou a ofertar vagas via SiSU e Chamada por Notas do ENEM. 
No entanto, observa-se que mesmo havendo crescimento no quantitativo de vagas ofertadas, e a criação de cursos com alta procura como Medicina e Direito, o número total de inscrições no SiSU/UNIPAMPA vem diminuindo anualmente desde 2015.
2015 - 2016 - 2017 - 2018 - 2019 - 2020 - 2021
Cursos de Graduação participantes SiSU
63 - 64 - 64 - 64 - 66 - 66 - 70**
Vagas preenchidas
2.973 - 3.075 - 2.868 - 2.858 - 2.929 - 2.612 - 2.041
Vagas Ofertadas
3.120 - 3.180 - 3.180 -  3.180 - 3.270 - 3095* - 3.480
Inscritos SiSU
40.855 - 40.272 - 35.631 - 27.649 - 23.596 - 16.775 - 20.526
     * Parte das vagas ofertadas no SiSU e parte na Chamada por Notas do ENEM
    ** Curso de Letras EaD Institucional participou do SiSU pela primeira vez contando no termo de adesão como 5 cursos (5 polos) e Curso de Engenharia Agrícola não ofertou vagas em 2021 
Percentual de vagas preenchidas após todo Processo Seletivo*
2015 - 2016 - 2017 - 2018 - 2019 - 2020 - 2021
95% - 97% - 90% - 90% - 90% - 85% - 77%
     * SiSU, Chamada por Notas do ENEM, Chamada por Notas do Ensino Médio e Edital LECAMPO
Diante dos dados apresentados, buscou-se investigar com maior profundidade as causas para redução da ocupação de vagas ofertadas nos processos seletivos de ingresso. Assim, foram realizados estudos estatísticos pela Comissão do Programa do Acompanhamento e Enfrentamento da Evasão e Retenção que constaram matematicamente que os cursos da Universidade apresentam uma tendência anual de queda na procura pelos candidatos, e consequentemente na ocupação este fato reflete diretamente na taxa de ocupação do processo seletivo e da Universidade como um todo.
Importante ressaltar que essa redução na procura por cursos de nível superior é um fenômeno que vem ocorrendo a nível nacional, e afeta todas as Instituições de Ensino. Além disso, os fatores que determinam tal redução não estão cientificamente explicados, mas estão ligados a fatores como: 
a) redução no número de estudantes que concluíram o ensino médio e prestaram o Exame Nacional do Ensino Médio (ENEM)
b) atratatividade dos cursos diante aspectos como perfil e qualidade dos cursos;
c) Inserção no mercado de trabalho dos profissionais formados;
Assim, para superar essas adversidades, a Instituição tem investido em outras formas de ingresso, como o Processo Seletivo Complementar que disponibiliza 6 modalidades de ingresso, entre elas vagas para transferência voluntária e portadores de diploma. Outros editais que a instituição vem realizando são os editais específicos voltados para indígenas aldeados, moradores de comunidades remanescentes de quilombos e para fronteiriços uruguaios e argentinos. Tanto estes editais específicos quando o processo seletivo complementar são realizados com vagas ociosas oriundas de abandonos e desligamentos, e tem como objetivo aumentar o percentual de ocupação de vagas da Universidade. 
</t>
  </si>
  <si>
    <t xml:space="preserve">As metas propostas no PDI 2019-2023 para esta iniciativa precisam ser urgentemente revistas, uma vez que os percentuais de vagas preenchidas anualmente ultrapassam 90% e estão em linha crescente, fato este que não está acompanhando a tendência nacional. </t>
  </si>
  <si>
    <t>Maximizar a ocupação de vagas nos cursos de graduação</t>
  </si>
  <si>
    <t>Percentual de vagas ocupadas nos cursos de graduação</t>
  </si>
  <si>
    <t xml:space="preserve">PROGRAD </t>
  </si>
  <si>
    <t xml:space="preserve">Cabe destacar que as metas previstas para o período de 2020 a 2023 não são alcançáveis e precisam ser revistas. Um aumento de 10% na taxa de ocupação representa o ingresso de mais 1300 alunos no Processo Seletivo Complementar ou via editais específicos, sem evasão de nenhum aluno. Já a taxa de ocupação de 100% representa que todos os cursos tenham ingresso máximo e nenhum aluno evadido, ou seja, a meta é utópica e inalcançável, até mesmo para os cursos com maior procura na instituição como o curso de medicina, precisando ser revista com urgência. 
</t>
  </si>
  <si>
    <t xml:space="preserve">Para maximizar a ocupação das vagas, a instituição atua em diversas linhas para o enfrentamento da evasão, entre elas, formação docente, realização de editais de bolsistas, monitorias e cursos de nivelamento, investimento em infraestrutura e tecnologia da informação e editais para preenchimento das vagas ociosas. 
De acordo com a Resolução 260/2019, o preenchimento de vagas ociosas é realizado via Processo Seletivo Complementar ou via editais específicos aprovados pelo Conselho Universitário.
Para ingresso em 2021 (ano civil), a Universidade publicou dois editais que resultaram na matrícula de 271 alunos:
Para o segundo semestre de 2021, a PROGRAD possibilidade a oferta de vagas não preenchidas na 2º Edição do Processo Seletivo SiSU, e também editais de chamada por notas do ENEM e Chamada por Notas do Ensino Médio. Para isso os cursos que não tem previsão de ingresso no segundo semestre farão planos para integralização dos alunos ingressantes.  </t>
  </si>
  <si>
    <t xml:space="preserve">Para maximizar a ocupação das vagas, a instituição atua em diversas linhas para o enfrentamento da evasão, entre elas, formação docente, realização de editais de bolsistas, monitorias e cursos de nivelamento, investimento em infraestrutura e tecnologia da informação e editais para preenchimento das vagas ociosas. 
De acordo com a Resolução 260/2019, o preenchimento de vagas ociosas é realizado via Processo Seletivo Complementar ou via editais específicos aprovados pelo Conselho Universitário.
Para ingresso em 2021 (ano civil), a Universidade publicou três editais que resultaram na matrícula de 300 alunos:
2021/2
PSC - Portador de Diploma - 9
PSC – Reingresso - 7
PSC - Segundo Ciclo de Formação - 2
PSC - Trasnferência Voluntária (oriundo de outra Instituição)
11
2021/1
PSC - Portador de Diploma - 11
PSC - Reingresso - 12
PSC - Segundo Ciclo de Formação - 2
PSC - Trasnferência Voluntária (oriundo de outra Instituição) - 3
2020/2
PSC - Portador de Diploma - 130
PSC - Reingresso - 35
PSC - Segundo Ciclo de Formação - 8
PSC - Transferência Voluntária (oriundo de outra Instituição) - 70
           Para o segundo semestre de 2021, a PROGRAD possibilitou a oferta de vagas não preenchidas na 2º Edição do Processo Seletivo SiSU, bem como editais de chamada por notas do ENEM e Chamada por Notas do Ensino Médio. Para isso, os cursos que não têm previsão de ingresso no segundo semestre farão planos para integralização dos alunos ingressantes.  
</t>
  </si>
  <si>
    <t xml:space="preserve">As metas previstas para o período de 2020 a 2023 não são alcançáveis e precisam ser revistas. Um aumento de 10% na taxa de ocupação representa o ingresso de mais 1300 alunos no Processo Seletivo Complementar ou via editais específicos, sem evasão de nenhum aluno. Já a taxa de ocupação de 100% representa que todos os cursos tenham ingresso máximo e nenhum aluno evadido, ou seja, a meta é utópica e inalcançável, até mesmo para os cursos com maior procura na instituição, como o curso de Medicina, precisando ser revista com urgência. </t>
  </si>
  <si>
    <t>Apoio ao aperfeiçoamento e a melhoria da qualidade nos cursos de graduação</t>
  </si>
  <si>
    <t>Evolução dos resultados no ENADE</t>
  </si>
  <si>
    <t>NA</t>
  </si>
  <si>
    <t>PROGRAD / GABINETE</t>
  </si>
  <si>
    <t>Não foram divulgados nossos índices no primeiro semestre de 2021.</t>
  </si>
  <si>
    <t>Não foram divulgados nossos índices no primeiro semestre de 2021. A meta poderá ser alcançada no segundo semestre.</t>
  </si>
  <si>
    <t xml:space="preserve">Os dados do ENADE e CPC são publicados anualmente, tendo como referência as informações obtidas pela Instituição no ano anterior. Em 2020, não houve realização do ENADE, o qual foi prorrogado para 2021 (Portaria MEC Nº 494, de 8 de julho de 2021), então não houve divulgação dos dados referentes ao ENADE e CPC do ano-referência 2020 em 2021, o que inviabiliza a análise da  evolução dos conceitos ENADE e CPC. 
Quanto ao Conceito de Curso (CC), os processos de avaliação para reconhecimento e renovação de reconhecimento foram sobrestados pela Portaria 796, de 02 de outubro de 2020, cujos prazos foram prorrogados pela Portaria 1087, de 24 de setembro de 2021, sendo 1º de novembro de 2021 (reconhecimento de curso) e 1º de setembro de 2022 (renovações de reconhecimento). Também, as visitas de avaliação in loco estiveram suspensas desde 2020, a partir de decisão tomada pelo INEP com base na Portaria MEC 329/2020,  Portaria MS 356/2020 e Instrução Normativa 19/2020 do Ministério da Economia. Desta forma, não foram emitidos relatórios de avaliação pelo INEP, o que inviabiliza a análise da evolução do CC dos cursos avaliados.
Em relação aos processos de autorização de cursos novos pelo MEC, a Portaria nº 165 de 20 de abril de 2021 possibilitou a realização de avaliações virtuais in loco, sendo que, em 2021, aconteceram as avaliações dos cursos de Engenharia de Aquicultura (12 e 13 de julho) Engenharia de Minas (18 e 19 de outubro); quando ambos os cursos obtiveram conceito 4. Para analisar a evolução do CC, a fórmula de cálculo contempla o “somatório das notas recebidas nos cursos avaliados no ano base DIVIDIDO pelo somatório das notas anteriores destes cursos avaliados”, o que não foi possível por tratar-se de novos cursos.  </t>
  </si>
  <si>
    <t xml:space="preserve">Os dados do ENADE e CPC são publicados anualmente, tendo como referência as informações obtidas pela Instituição no ano anterior. Em 2020, não houve realização do ENADE, o qual foi prorrogado para 2021 (Portaria MEC Nº 494, de 8 de julho de 2021), então não houve divulgação dos dados referentes ao ENADE e CPC do ano-referência 2020 em 2021, o que inviabiliza a análise da  evolução dos conceitos ENADE e CPC. </t>
  </si>
  <si>
    <t>Evolução dos resultados dos Conceitos de Curso (CC)</t>
  </si>
  <si>
    <t xml:space="preserve">Os dados do ENADE e CPC são publicados anualmente, tendo como referência as informações obtidas pela Instituição no ano anterior. Em 2020, não houve realização do ENADE, o qual foi prorrogado para 2021 (Portaria MEC Nº 494, de 8 de julho de 2021), então não houve divulgação dos dados referentes ao ENADE e CPC do ano-referência 2020 em 2021, o que inviabiliza a análise da  evolução dos conceitos ENADE e CPC. 
Quanto ao Conceito de Curso (CC), os processos de avaliação para reconhecimento e renovação de reconhecimento foram sobrestados pela Portaria 796, de 02 de outubro de 2020, cujos prazos foram prorrogados pela Portaria 1087, de 24 de setembro de 2021, sendo 1º de novembro de 2021 (reconhecimento de curso) e 1º de setembro de 2022 (renovações de reconhecimento). Também, as visitas de avaliação in loco estiveram suspensas desde 2020, a partir de decisão tomada pelo INEP com base na Portaria MEC 329/2020,  Portaria MS 356/2020 e Instrução Normativa 19/2020 do Ministério da Economia. Desta forma, não foram emitidos relatórios de avaliação pelo INEP, o que inviabiliza a análise da evolução do CC dos cursos avaliados.
Em relação aos processos de autorização de cursos novos pelo MEC, a Portaria nº 165 de 20 de abril de 2021 possibilitou a realização de avaliações virtuais in loco, sendo que, em 2021, aconteceram as avaliações dos cursos de Engenharia de Aquicultura (12 e 13 de julho) Engenharia de Minas (18 e 19 de outubro); quando ambos os cursos obtiveram conceito 4. Para analisar a evolução do CC, a fórmula de cálculo contempla o “somatório das notas recebidas nos cursos avaliados no ano base DIVIDIDO pelo somatório das notas anteriores destes cursos avaliados”, o que não foi possível por tratar-se de novos cursos.  
</t>
  </si>
  <si>
    <t xml:space="preserve">Quanto ao Conceito de Curso (CC), os processos de avaliação para reconhecimento e renovação de reconhecimento foram sobrestados, sendo 1º de novembro de 2021 (reconhecimento de curso) e 1º de setembro de 2022 (renovações de reconhecimento). Também, as visitas de avaliação in loco estiveram suspensas desde 2020. Desta forma, não foram emitidos relatórios de avaliação com CC, o que inviabiliza a análise da evolução do Conceito.
Em relação aos processos de autorização pelo MEC, os cursos de Engenharia de Aquicultura e Engenharia de Minas receberam avaliação virtual em 2021 e obtiveram o CC 4. No entanto, não foi possível a análise da evolução do CC, por tratar-se de cursos novos.  
</t>
  </si>
  <si>
    <t>Evolução dos resultados dos Conceito Preliminar de Curso (CPC)</t>
  </si>
  <si>
    <t>Desenvolvimento da melhor utilização do acervo bibliográfico da Universidade</t>
  </si>
  <si>
    <t>Número de empréstimos de títulos de livros</t>
  </si>
  <si>
    <t>83 mil</t>
  </si>
  <si>
    <t>PROPLAN (SISBI)</t>
  </si>
  <si>
    <t>Metas não atingidas especialmente em função do necessário afastamento pela COVID 19 e pela falta de investimento.</t>
  </si>
  <si>
    <t>Acervo total: 226.045, Nº empréstimos de livros: 0 (zero). A meta não foi alcançada tendo em vista o fechamento das bibliotecas pela questão do Covid 19, não ocorrendo empréstimos de livros impressos durante o primeiro semestre de 2021 (janeiro a junho).</t>
  </si>
  <si>
    <t>Metas não alcançadas em função do fechamento das bibliotecas pelo período pandêmico.</t>
  </si>
  <si>
    <t>A unipampa possui atualmente uma  acervo de aproximadamente  235.768 exemplares incluindo: Livros, Cds , trabalhos acadêmicos e outros materiais.  Não existiram empréstimos  de itens desse acervo no período indicado pois as Bibliotecas encontravam-se fechadas devido à pandemia de COVID-19</t>
  </si>
  <si>
    <t>Desenvolvimento do acervo bibliográfico digital organizada</t>
  </si>
  <si>
    <t>-</t>
  </si>
  <si>
    <t>Pontual</t>
  </si>
  <si>
    <t>Circulação do acervo acadêmico</t>
  </si>
  <si>
    <t>Rotatividade do acervo acadêmico entre unidades acadêmicas</t>
  </si>
  <si>
    <t>Não existiu transferência de acervo entre as unidades, pretende-se, após o cadastramento dos Planos de Curso de todas as unidades no sistema Pergamum, realizar um estudo de ociosidade entre os títulos para detectar quais devem ser remanejados entre as unidades, de acordo com suas áreas de atuação.</t>
  </si>
  <si>
    <t>Não existiu transferência de acervo entre as unidades, pretende-se após o cadastramento dos Planos de curso das Unidades no sistema Pergamum, realizar um estudo de ociosidade do acervo e detectar através desse estudo quais os títulos que estão ociosos em uma unidade e que possam ser enviados a outra e também através desse estudo repensar a estrutura do sistema de bibliotecas. Destaca-se que a meta não foi atingida também pela falta de investimento em aquisição do acervo e também pela pandemia de COVID-19.</t>
  </si>
  <si>
    <t>Estímulo à oferta de componentes curriculares diversificado nos cursos</t>
  </si>
  <si>
    <t>Percentual de cursos que ofertam componentes curriculares relativos ao desenvolvimento sustentável nos cursos de graduação</t>
  </si>
  <si>
    <t>A</t>
  </si>
  <si>
    <t xml:space="preserve">A PROGRAD orienta continuamente o processo de (re) elaboração dos Projetos Político-Pedagógicos de Curso de Graduação (PPCs) em relação à importância da oferta de componentes curriculares diversificados nos cursos, como as temáticas referentes ao desenvolvimento sustentável, empreendedorismo, oferta de componentes curriculares EAD e temas relacionados à acessibilidade e desenho universal. 
Apenas o indicador sobre oferta de componente curricular em EAD não alcançou a meta, justifica-se porque antes da publicação da Portaria 2117/2019, não era obrigatório o registro da carga horária ofertada na modalidade EaD na matriz curricular dos cursos, de modo que tal registro não era exigido no processo de análise dos PPCs. A partir da publicação da referida portaria, a PROGRAD tem orientado os cursos sobre a necessidade de inclusão da carga horária EaD na matriz curricular, conforme o Processo SEI 23100.018009/2019-62, entretanto destaca-se que a decisão referente a esta oferta é prerrogativa do Núcleo Docente Estruturante e Comissão de Curso.
Dos 71 cursos presenciais e a distância, 67 apresentam componentes curriculares relativos ao desenvolvimento sustentável.
Dos 71 cursos presenciais e a distância, 30 ofertam componentes curriculares sobre empreendedorismo.
Dos 65 cursos presenciais, 11 apresentam nos PPCs carga horária em EaD para componentes curriculares.
Dos 71 cursos presenciais e a distância, 31  ofertam componentes curriculares relacionados à acessibilidade.
</t>
  </si>
  <si>
    <t>não houve PPCs aprovados em 2021/2</t>
  </si>
  <si>
    <t>Percentual de cursos que ofertam componentes curriculares relativos ao empreendedorismo nos cursos de graduação</t>
  </si>
  <si>
    <t>Percentual de cursos presenciais que ofertaram componente(s) curricular(es) em EAD nos cursos de graduação no ano</t>
  </si>
  <si>
    <t>O indicador sobre oferta de componente curricular em EAD não alcançou a meta, justifica-se porque antes da publicação da Portaria 2117/2019, não era obrigatório o registro da carga horária ofertada na modalidade EaD na matriz curricular dos cursos, de modo que tal registro não era exigido no processo de análise dos PPCs. A partir da publicação da referida portaria, a PROGRAD tem orientado os cursos sobre a necessidade de inclusão da carga horária EaD na matriz curricular, conforme o Processo SEI 23100.018009/2019-62, entretanto destaca-se que a decisão referente a esta oferta é prerrogativa do Núcleo Docente Estruturante e Comissão de Curso.</t>
  </si>
  <si>
    <t>Percentual de cursos que ofertam componente(s) curricular(es) relativos ao tema da acessibilidade e ao desenho universal nos cursos de graduação</t>
  </si>
  <si>
    <t xml:space="preserve">PROGRAD/ ADAFI </t>
  </si>
  <si>
    <t>Fomento à produção de objetos de aprendizagem para aula presencial e para a EAD</t>
  </si>
  <si>
    <t>Número de editais lançados no ano com esse objetivo</t>
  </si>
  <si>
    <t>PROGRAD</t>
  </si>
  <si>
    <t>CHAMADA INTERNA PROGRAD N.º 1/2021:MONITORIA DE APOIO À PRODUÇÃO DE MATERIAIS EDUCACIONAIS DIGITAIS ACESSÍVEIS 
A chamada destina-se à realização de ações de apoio aos docentes relacionadas à adequação dos materiais educacionais digitais às orientações de acessibilidade, com vistas a minimizar barreiras comunicacionais e de acesso ao conhecimento no ambiente de ensino-aprendizagem, em consonância com o disposto na LBI de 2015, argo 3º, inciso IV, alínea “d”
OBJETIVOS:
2.1. Fomentar a produção de materiais educacionais digitais acessíveis pelo coletivo docente, a fim de contribuir na eliminação de barreiras comunicacionais e de acesso ao conhecimento no espaço universitário.
2.2. Proporcionar aos bolsistas, docentes e coordenadores locais conhecimentos básicos necessários para avaliar a acessibilidade de materiais educacionais digitais.
2.3. Apoiar os docentes na adequação dos materiais educacionais digitais às orientações de acessibilidade.
2.4. Ofertar materiais digitais acessíveis aos discentes surdos, cegos e com baixa visão.</t>
  </si>
  <si>
    <t>Não há dados novos a informar neste semestre.</t>
  </si>
  <si>
    <t>Oferta de ações, estímulos e melhoria do desempenho acadêmico por meio de nivelamento</t>
  </si>
  <si>
    <t>Número de componentes curriculares ofertados</t>
  </si>
  <si>
    <t>Na Instituição são ofertados componentes de nivelamento nos períodos letivos especiais (entre semestres), além de componentes que são ofertados fora do semestre que estão previstos no PCC.  Com relação aos componentes curriculares para nivelamento, foram ofertadas 112 componentes curriculares no Período Letivo Especial I (Verão), com 1104 matrículas ao todo.</t>
  </si>
  <si>
    <t xml:space="preserve">Cabe registrar que a meta de oferta de 300 componentes curriculares de nivelamento no período de férias é de difícil alcance e não condiz com a meta referente ao número de matriculados que  é inferior ao número de componentes ofertados.  Registra-se a necessidade de revisão da meta, talvez elas tenham tem sido invertidos. Também solicitamos para que não seja restringida à oferta no período de férias.  </t>
  </si>
  <si>
    <t xml:space="preserve">Na Instituição, são ofertados componentes curriculares de nivelamento nos períodos letivos especiais (entre semestres), além de outros componentes ofertados fora do semestre, previstos no PPC.  Com relação aos componentes curriculares para nivelamento, em 2021, foram ofertados 73 componentes curriculares, com 2.564 matrículas ao todo. 
Período Letivo - Componentes - Matrículas
PLE Verão  - 28 - 1104
PLE Inverno - 45 - 1460
Total:  73 - 2564
Cabe registrar que a meta de oferta de 300 componentes curriculares de nivelamento no período de férias é de difícil alcance e não condiz com a meta referente ao número de matriculados que  é inferior ao número de componentes ofertados.  Registra-se a necessidade de revisão das metas que talvez tenham sido invertidas. Também solicitamos que a oferta de componentes de nivelamento não seja restrita ao período de férias.  
</t>
  </si>
  <si>
    <t xml:space="preserve">A meta de oferta de 300 componentes curriculares de nivelamento no período de férias é de difícil alcance e não condiz com a meta referente ao número de matriculados que  é inferior ao número de componentes ofertados.  Registra-se a necessidade de revisão das metas que talvez tenham sido invertidas. Também, solicitamos que a oferta de componentes de nivelamento não seja restrita ao período de férias.  </t>
  </si>
  <si>
    <t>Número de discentes matriculados
no ano em atividades de nivelamento</t>
  </si>
  <si>
    <t xml:space="preserve">Meta alcançada. </t>
  </si>
  <si>
    <t>Desenvolvimento de ações interdisciplinares entre os diferentes cursos da Instituição</t>
  </si>
  <si>
    <t>Número de PPC’s que proporcionem o contato com diferentes áreas do conhecimento</t>
  </si>
  <si>
    <t>Os documentos institucionais e as ações da Pró-reitoria de Graduação orientam para a interdisciplinaridade e a flexibilização curricular nos cursos de graduação, a partir de metodologias e estratégias de ensino, contemplando projetos de ensino, eixos temáticos que integrem os componentes curriculares ou conceitos técnico-científicos, seminários integradores, debates e o uso de Tecnologias de Informação e Comunicação, como a Plataforma Moodle. Também, são desenvolvidos programas institucionais que contemplam ações interdisciplinares, como o PIBID –Programa Institucional de Bolsas de Iniciação à Docência, o RP -Programa de Residência , o PET - Programa de Educação Tutorial e o Programa de Desenvolvimento Acadêmico (PDA). Considerando-se os aspectos acima, constata-se que 67 Projetos Político-pedagógicos de Curso (PPCs) presenciais e a distância apresentam explicitamente propostas e ações interdisciplinares entre as áreas do conhecimento. Ainda, destaca-se que a Unipampa possui seis (6) cursos com a perspectiva interdisciplinar: Ciências Humanas – Licenciatura, no Câmpus São Borja; Ciências da Natureza – Licenciatura, nos Campi Dom Pedrito e Uruguaiana; Ciências Exatas – Licenciatura, no Caçapava do Sul, Educação do Campo – Licenciatura, campus Dom Pedrito e o Bacharelado Interdisciplinar em Ciência e Tecnologia (BICT), no Campus Itaqui.</t>
  </si>
  <si>
    <t>Não houve novos PPCs aprovados em 2021/2</t>
  </si>
  <si>
    <t>Estímulo à adoção de tecnologias de ensino inovadoras, com caráter inter, intra e transdisciplinar</t>
  </si>
  <si>
    <t>Total de cursos com metodologias de ensino inovadoras inseridas nos currículos no ano</t>
  </si>
  <si>
    <t xml:space="preserve">A PROGRAD tem orientado continuamente os Núcleos Docentes Estruturantes e Comissões de Cursos para que mencionem claramente nos PPCs e acompanhem a implementação na prática, quanto à utilização de tecnologias de ensino inovadoras com caráter interdisciplinar. 
Para auxiliar os Cursos no processo de revisão do PPC, foi reelaborado e atualizado o documento Elementos do Projeto Político-Pedagógico de Cursos de Graduação da UNIPAMPA no ano de 2019 e comunicado aos cursos conforme processo SEI 23100.018008/2019-18. A PROGRAD continuará orientando os cursos no processo de revisão de PPCs e contemplando a temática nas ações de formação pedagógica. Em relação à iniciativa, cabe registrar que a adoção de metodologias intra e transdisciplinares é um processo complexo que requer a consolidação de metodologias de ensino inovadoras com caráter interdisciplinar. 
</t>
  </si>
  <si>
    <t xml:space="preserve">A adoção de metodologias intra e transdisciplinares é um processo complexo que requer a consolidação de metodologias de ensino inovadoras com caráter interdisciplinar. </t>
  </si>
  <si>
    <t>Não há novos dados referentes a 2021/2.</t>
  </si>
  <si>
    <t>Definição de políticas de apoio para os cursos interdisciplinares com diversas ênfases na formação</t>
  </si>
  <si>
    <t>Número de ações de apoio para os cursos interdisciplinares</t>
  </si>
  <si>
    <t>Até o presente momento foram criados três Grupos de Pesquisa no Diretório de Grupos de Pesquisa do CNPq. No CNPq não há a opção de seleção da área interdisciplinar, mas considerando que normalmente os grupos envolvem pesquisadores de diferentes cursos de graduação e pós-graduação e diferentes áreas, pode-se considerar que os grupos criados atuem de forma interdisciplinar.</t>
  </si>
  <si>
    <t xml:space="preserve">No âmbito do ensino de graduação, no primeiro semestre de 2021 foram realizadas várias ações de formação pedagógica e capacitação em tecnologias digitais a distância, contemplando diferentes temáticas. Além disso, foram realizadas várias chamadas internas, com finalidades diversas como: Monitoria de Apoio à Produção de Materiais Educacionais Digitais Acessíveis, Apoio às Atividades de Ingresso e Inclusão Digital, Apoio à Gestão do Programa Residência Pedagógica e do Programa de Bolsa de Iniciação à Docência, Ações de Apoio à Gestão Acadêmica. Todas essas ações tinham a finalidade de qualificar os cursos interdisciplinares, assim como os demais cursos. </t>
  </si>
  <si>
    <t>No segundo semestre de 2021 foram criados 6 Grupos de Pesquisa no Diretório de Grupos de Pesquisa do CNPq. No CNPq não há a opção de seleção da área interdisciplinar, mas considerando que normalmente os grupos envolvem pesquisadores de diferentes cursos de graduação e pós-graduação e diferentes áreas, pode-se considerar que os grupos criados atuem de forma interdisciplinar.</t>
  </si>
  <si>
    <t>Não há novos dados a informar em 2020/2</t>
  </si>
  <si>
    <t>Número de grupos de pesquisa interdisciplinares criados no ano</t>
  </si>
  <si>
    <t xml:space="preserve">PROPPI </t>
  </si>
  <si>
    <t>Houve criação de 6 grupos ao invés de 3, conforme estabelecido na meta.</t>
  </si>
  <si>
    <t>Revisão dos PPC’s dos cursos de graduação</t>
  </si>
  <si>
    <t>Percentual de PPC’s revisados de acordo com a legislação vigente</t>
  </si>
  <si>
    <t xml:space="preserve">Informamos que 64 cursos de graduação (90,14% do total) enviaram os PPCs para revisão pela PROGRAD até 2021/1. Neste semestre, o trabalho de revisão de PPCs contemplou 5 cursos presenciais e a distância, dentre os quais houve uma proposta de curso novo. É importante mencionar que os cursos de graduação têm sido orientados continuamente no processo de revisão de PPCs,  tendo em vista o encaminhamento dos Projetos para análise e o atendimento da legislação vigente, conforme observa-se nos processos SEI 23100.006521/2020-08 e 23100.005848/2020-54.  Neste contexto, a publicação da Resolução CNE/CES Nº 1, de 29 de dezembro de 2020, estabelecendo o acréscimo de 1 (um) ano ao prazo de implantação das novas Diretrizes Curriculares Nacionais (DCNs), pode ter contribuído para a diminuição do número de PPCs enviados para revisão. </t>
  </si>
  <si>
    <t>Não há dados novos referentes a 2021/2</t>
  </si>
  <si>
    <t>Objetivo 2 – Aprimorar o ensino de Pós-Graduação na Universidade.</t>
  </si>
  <si>
    <t>Aperfeiçoamento dos Programas de Pós-Graduação da Universidade</t>
  </si>
  <si>
    <t>Nº de cursos avaliados pela CAPES com conceito 4</t>
  </si>
  <si>
    <t>PROPPI</t>
  </si>
  <si>
    <t>Estes indicadores não sofrerão modificações até 2022  devido ao periodo de avaliação da Capes.</t>
  </si>
  <si>
    <t>Não houve avaliação quadrienal no ano, não sendo possível modificar os parâmetros. A PROPPI esta trabalhando na qualificação dos Programas de Pós-Graduação para que se possa aumentar as notas na avaliação que se encerra em 2022.</t>
  </si>
  <si>
    <t>Nº de cursos avaliados pela CAPES com conceito 5</t>
  </si>
  <si>
    <t>Não houve avaliação quadrienal no ano, não sendo possível modificar os parâmetros.</t>
  </si>
  <si>
    <t>Nº de cursos avaliados pela CAPES com conceito 6 ou maior</t>
  </si>
  <si>
    <t>Apoio ao aperfeiçoamento da qualidade nos cursos de pós-graduação (stricto sensu)</t>
  </si>
  <si>
    <t>Evolução dos resultados das avaliações externas</t>
  </si>
  <si>
    <t>Não há como modificar o indicador antes de 2022 devido a avaliação quadrienal dos cursos</t>
  </si>
  <si>
    <t xml:space="preserve"> Esse quantitativo reflete a média dos conceitos dos programas na avaliação quadrienal e só terá modificação em 2022</t>
  </si>
  <si>
    <t>Não houve avaliação quadrienal no ano, não sendo possível modificar o parâmetro.</t>
  </si>
  <si>
    <t>Apoio ao aperfeiçoamento da qualidade nos cursos de pós-graduação (lato sensu)</t>
  </si>
  <si>
    <t>Evolução dos resultados das avaliações internas</t>
  </si>
  <si>
    <t>Os dados são anuais e não podem ser parametrizados semestralmente</t>
  </si>
  <si>
    <t>Informamos que esses dados não existem, pois os cursos de pós-graduação lato sensu não são avaliados nem externamente, nem internamente. A sugestão é que se retire este item do monitoramento ou que se crie um parâmetro válido para a avaliação dos cursos de pós-graduação lato sensu.</t>
  </si>
  <si>
    <t>Informamos que esses dados não existem, pois os cursos de pós-graduação lato sensu não são avaliados externamente e nem internamente. A sugestão é que se retire este item do monitoramento ou que se crie um parâmetro válido para a avaliação dos cursos de pós-graduação lato sensu.</t>
  </si>
  <si>
    <t>Ampliação da cooperação com instituições nacionais e internacionais para intercâmbios e projetos de cooperação que fomentem a pesquisa e o ensino de pósgraduação</t>
  </si>
  <si>
    <t>Número de projetos institucionalizados que tenham como foco a cooperação interinstitucional dentro do país</t>
  </si>
  <si>
    <t xml:space="preserve">PROPLAN / PROPPI </t>
  </si>
  <si>
    <t>PROPPI-Pesquisa, os pesquisadores visitantes que foram cadastrados eram todos de instituições nacionais. Em relação a participação de pessoas estrangeiras nos projetos de pesquisa, infelizmente não temos como obter esta informação no SIPPEE.</t>
  </si>
  <si>
    <t>Metas não alcançadas</t>
  </si>
  <si>
    <t>A expectativa é que com as fundações em atividade consigamos aumentar os projetos, bem  como os acordos e convênios.
Talvez, por enquanto, a meta esteja superestimada.</t>
  </si>
  <si>
    <t>Número de projetos institucionalizados que tenham como foco a cooperação
Interinstitucional fora do país</t>
  </si>
  <si>
    <t>DAIINTER / PROPPI</t>
  </si>
  <si>
    <t>Ampliação da oferta de pós-graduação</t>
  </si>
  <si>
    <t>Número de cursos novos ofertados (lato Sensu)</t>
  </si>
  <si>
    <t>Semestre em Andamento</t>
  </si>
  <si>
    <t>Levantamento anual.</t>
  </si>
  <si>
    <t>Devido a pandemia não houve chamadas para a abertura de novos cursos pela CAPES e não foi realizada Chamada Interna da PROPPI para cursos lato sensu. A Pró-Reitoria esta trabalhando para no ano de 2022 ampliar a oferta de cursos e atingir as metas propostas.</t>
  </si>
  <si>
    <t xml:space="preserve">Devido a situação de pandemia de COVID 19, não houve no período abertura de chamadas internas por parte da PROPPI para novos cursos lato sensu. </t>
  </si>
  <si>
    <t>Número de vagas ofertadas nos cursos (lato sensu)</t>
  </si>
  <si>
    <t>Número de cursos novos ofertados (stricto sensu)</t>
  </si>
  <si>
    <t>Não houve no período abertura do sistema por parte da CAPES, para a  Análise de Propostas de Cursos Novos (APCN) pela CAPES.</t>
  </si>
  <si>
    <t>Número de vagas ofertadas nos cursos stricto sensu</t>
  </si>
  <si>
    <t>O levantamento realizado neste período é referente ao primeiro semestre de 2021, com ingresso no segundo semestre de 2021.</t>
  </si>
  <si>
    <t>O número de vagas foi reduzido pela situação de ainda estarmos em ensino remoto emergencial (ERE) e não haver uma estrutura adequada para esse modelo de ensino.</t>
  </si>
  <si>
    <t>Melhoria da formação acadêmica para o ensino (Didática Docente) nos programas de pós-graduação da Universidade</t>
  </si>
  <si>
    <t>Percentual de cursos que apresentem disciplina de Didática Docente ou Estágio Docente como Obrigatória</t>
  </si>
  <si>
    <t>Dos cursos ofertados pela UNIPAMPA, 24% possuem disciplinas de didática ou estágio docente como obrigatórios no currículo ofertado.
Sugere-se que a meta seja revisada, uma vez que o quantitativos dos cursos, não irá atingir o percentual de 50%, pois esta meta não reflete a realidade dos PPG's, pois nem todos possuem a disciplina de Didática Docente nos programas de pós-graduação da Universidade.</t>
  </si>
  <si>
    <t>O levantamento se refere ao período do primeiro semestre de 2021.</t>
  </si>
  <si>
    <t>Devido a situação de pandemia de COVID-19 as disciplinas de pós-graduação foram ofertadas de maneira remota (ERE) o que dificultou a implantação de estágios presenciais.</t>
  </si>
  <si>
    <t>20% (5 cursos). Alguns cursos optaram por não ofertar estágio em período de ERE.</t>
  </si>
  <si>
    <t>Objetivo 3 – Desenvolver as ações de pesquisa e proporcionar o espaço para a produção e o desenvolvimento da inovação na pesquisa científica e tecnológica</t>
  </si>
  <si>
    <t>Desenvolvimento e consolidação dos grupos de pesquisa da Universidade</t>
  </si>
  <si>
    <t>Número de grupos de pesquisa que possuem interação com o setor produtivo através de projetos de pesquisa registrados na Universidade</t>
  </si>
  <si>
    <t>estes indicadores são anuais e as informações semestrais estão sendo dificeis de preencher corretamente</t>
  </si>
  <si>
    <t>Mesmo com a pandemia de Covid-19, diversas chamadas de apoio direto e indireto às pesquisas científicas e de base tecnológica, bem como a publicação de artigos científicos foram viabilizadas pela PROPPI,  fazendo com que os pesquisadores da instituição conseguissem manter suas pesquisas e o nível institucional.</t>
  </si>
  <si>
    <t>Atualmente, não há  nos sistemas da Unipampa, uma forma de extrair estas informações de maneira fidedigna. No SAP (Sistema Acadêmico de Projetos de Pesquisa), ao registrar um projeto de pesquisa, é feito este questionamento, porém o SAP foi implantado em outubro de 2021, ainda não temos como extrair as informações de maneira completa.
A forma de suprir esta demanda, foi a realização de questionário através de formulário do Google, destinado aos GPs cadastrados na instituição.</t>
  </si>
  <si>
    <t>Número de tecnologias produzida por grupo de pesquisa</t>
  </si>
  <si>
    <t>As metas foram superadas no período. Isto demonstra a importância do trabalho da equipe da DIT-CIT, na orientação dos pesquisadores da instituição, quanto ao potencial de inovação de suas pesquisas, bem como o apoio na redação e submissão dos registros junto ao INPI. 
PATENTES: 5
SOFTWARE: 10
TOTAL: 15</t>
  </si>
  <si>
    <t>Número de produções científica dos grupos de pesquisa da Universidade</t>
  </si>
  <si>
    <t>não mecanismo de controle para informar coretamente. existe tratativa de viabilizar, mas depende orçamento.</t>
  </si>
  <si>
    <t>Foram consideradas para o período  as produções científicas tais como: artigos, livros, capítulos de livros e publicações em eventos científicos.</t>
  </si>
  <si>
    <t>Valor total dos recursos financeiros aplicados nos grupos de pesquisa</t>
  </si>
  <si>
    <t>1 milhão</t>
  </si>
  <si>
    <t>1,2 milhões</t>
  </si>
  <si>
    <t>1,5 milhões</t>
  </si>
  <si>
    <t>não houve liberação de orçamento a tempo de ser executado.</t>
  </si>
  <si>
    <t>A Proppi possui uma chamada interna específica para Apoio a Grupos de Pesquisa (AGP). O valor destinado a esta chamada foi de R$ 300.000,00 no entanto, devido a uma série de dificuldades encontradas nos campi, principalmente relacionadas aos setores de compras, foram executados apenas R$ 228.014,11, correspondendo a 25 processos de compras e mais 6 ND para os campi.
Outras ações que envolvem os Grupos de Pesquisa de forma indireta, são as bolsas de IC e IT a Chamada Interna de Apoio a Publicação e a Chamada Interna de Apoio aos Programas de Pós-Graduação (APPG), as quais não estão sendo contabilizadas aqui por possuem espaços específicos para indicação. 
Embora o valor da meta não tenha sido alcançado (pois foi considerado apenas o valor da chamada interna específica para os Grupos de Pesquisa), entende-se que a meta foi atingida ao contemplar as solicitações de todos os Grupos de Pesquisa que participaram da chamada AGP além das outras ações.</t>
  </si>
  <si>
    <t>Ampliação do número de projetos de Pesquisa e Inovação no âmbito da Universidade</t>
  </si>
  <si>
    <t>Somatório do número de projetos submetidos em editais internos</t>
  </si>
  <si>
    <t>Até o presente momento 213 propostas foram submetidas aos editais internos da Unipampa de Pesquisa e Inovação.</t>
  </si>
  <si>
    <t>Foram submetidos até o presente momento o seguinte quantitativo de projetos aos editais internos: 179 PDA-Pesquisa + 11 INOVAPAMPA + 23 INOVABOLSAS</t>
  </si>
  <si>
    <t>Não há, atualmente, uma forma de obter todas estas informações nos sistemas Institucionais. 
Para os editais externos temos apenas o quantitativo de submissões à editais externos que exigem cartas de anuência da instituição, outros editais, necessita-se conferir os resultados nas páginas das agências de fomento.
As metas foram atingidas.</t>
  </si>
  <si>
    <t xml:space="preserve">Foram submetidos os seguintes quantitativos de projetos aos editais internos no segundo semestre de 2021: 
CNPq - 156
FAPERGS - 130
PRO-IC(IC/IT) - 83
PRO-IC Incentivo à Pesquisa - 30
PRO-IC Mulheres na Ciência - 32
AGP - 33
APPG - 12
Inovapampa - 11
Inovabolsas - 33
TOTAL: 520
</t>
  </si>
  <si>
    <t>Número de projetos submetidos em editais externos</t>
  </si>
  <si>
    <t>Total de recursos (em R$) recebidos pela Instituição advindos de editais de fomento à pesquisa científica e yecnológica</t>
  </si>
  <si>
    <t>3,2 milhões</t>
  </si>
  <si>
    <t>3,4 milhões</t>
  </si>
  <si>
    <t>3,6 milhões</t>
  </si>
  <si>
    <t xml:space="preserve">PROPPI / PROPLAN </t>
  </si>
  <si>
    <t>Recursos externos de órgãos de fomento (FINEP, CAPES, CNPq e FAPERGS): total de R$ 4.538.091,60</t>
  </si>
  <si>
    <t>Aumento do número de projetos
interinstitucionais registrados na
Universidade</t>
  </si>
  <si>
    <t>PROPPI /DAEINTER / PROPLAN</t>
  </si>
  <si>
    <t>Ampliação a participação docente em atividades de Pesquisa, Desenvolvimento e Inovação nas diferentes áreas do conhecimento</t>
  </si>
  <si>
    <t>Percentual de docentes envolvidos em atividade de pesquisa na qualidade de coordenador da pesquisa</t>
  </si>
  <si>
    <t>As informações são obtidas de forma indireta através do SIPPEE, não há uma forma exata de obter esta informação, mas pelos dados, pode-se estimar que as metas foram atendidas.</t>
  </si>
  <si>
    <t>As informações são obtidas de forma indireta através do SIPPEE, não há uma forma exata de obter estas informações, mas pelos dados observados nestas condições, percebe-se que as metas foram atingidas.</t>
  </si>
  <si>
    <t>Percentual de docentes envolvidos em atividade de pesquisa na qualidade de participante da pesquisa</t>
  </si>
  <si>
    <t>Incentivo financeiro à pesquisa científica tecnológica e inovação</t>
  </si>
  <si>
    <t>Recursos do orçamento da Universidade destinados à gestão de incubadoras e aos parques tecnológicos</t>
  </si>
  <si>
    <t>40 mil</t>
  </si>
  <si>
    <t>60 mil</t>
  </si>
  <si>
    <t>80 mil</t>
  </si>
  <si>
    <t>PROPPI/ PROPLAN</t>
  </si>
  <si>
    <t>- A meta foi alcançada conforme planejado.
- E relação as bolsas de IC/IT a partir de agosto/setembro serão disponibilizadas as cotas de bolsas FAPERGS, CNPq e PRO-IC vigência 2021-2022.</t>
  </si>
  <si>
    <t>- Pagamento de despesas com água, energia elétrica, material de consumo, portaria, vigilância e limpeza.</t>
  </si>
  <si>
    <t>Infelizmente, em virtude de cortes orçamentários, o quantitativo de bolsas internas não atingiu a meta estipulada para o segundo semestre de 2021.
As demais metas foram atingidas.</t>
  </si>
  <si>
    <t xml:space="preserve">Metas atingidas. Destaca-se aqui o excelente trabalho da coordenadoria de pesquisa e pós-graduação da PROPPI, que tem se esforçado na extração de dados e no atendimento às demandas dos pesquisadores e na observância das orientações feitas pelos avaliadores externos do CNPQ. Este fato tem contribuído para o êxito na a provação dos relatórios externos, bem como para aumentar a percepção por parte das agencias de fomento externas, das demandas e do potencial da Universidade Federal do Pampa, em termos de pesquisas formação acadêmico-científicas.  </t>
  </si>
  <si>
    <t>Número de bolsas de iniciação científica disponibilizadas no ano</t>
  </si>
  <si>
    <t>De janeiro a junho, as seguintes bolsas de iniciação científica e tecnológica foram disponibilizadas: 93 bolsas FAPERGS, 79 bolsas CNPq, 87 bolsas PDA.</t>
  </si>
  <si>
    <t>Foram disponibilizadas no segundo semestre de 2021 o seguinte quantitativo de bolsas:
PRO-IC (IC/IT) - 77
PRO-IC Mulheres na Ciência - 31
PRO-IC Incentivo à Pesquisa - 29
Inovabolsas - 26
EmpreendeBolsas – 10</t>
  </si>
  <si>
    <t>Número de bolsas de pesquisa
disponibilizadas no ano de agentes
externos à Universidade (CNPQ,
CAPES, FAPERGS)</t>
  </si>
  <si>
    <t>No ano, foram disponibilizados os seguintes quantitativos de bolsas:
CNPq - 79
FAPERGS - 100
CAPES – 100</t>
  </si>
  <si>
    <t>Apoio à divulgação da produção científica e tecnológica em periódicos certificados pela CAPES e à publicação de livros e capítulo de livros</t>
  </si>
  <si>
    <t>Número de capítulo de livros publicados por servidores da Universidade</t>
  </si>
  <si>
    <t>PROPPI/ DAIINTER/ PROEXT</t>
  </si>
  <si>
    <t>Em relação aos artigos publicados, os dados são extraídos do Extrator do Lattes, disponível no GURI. No entanto não há como saber quais são os artigos publicados com Qualis e quais não teriam Qualis nem com saber quais são artigos publicados em periódicos internacionais. O relatório não permite fazer estas distinções.</t>
  </si>
  <si>
    <t xml:space="preserve">Não há como medir este indicador. Nem a PROPPI e nem a SISBI possuem os dados. </t>
  </si>
  <si>
    <t xml:space="preserve">No que tange à produção científica e tecnológica de servidores da Unipampa em periódicos certificados pela CAPES e à publicação de livros e capítulos, é necessário um aprimoramento dos meios de controle no sistema e captação das informações.
A Editora está em fase de reestruturação, fato que não permitiu realizar publicações no período.
A liberação do orçamento para Chamada Interna de Apoio a Publicação de Artigos Científicos deve ser priorizada, a fim de que haja tempo hábil para todas as fases do processo e que se proporcione mais segurança ao pesquisador e tempo hábil para que o mesmo consiga submeter os artigos e obter a resposta das revistas, para que assim possa concorrer ao edital sabendo se existe ou não recurso para arcar com o pagamento.
Nesse sentido as metas não foram atingidas. No entanto, a que se atribuir à demora na liberação do orçamento da união, grande parte da culpa para o não atingimento desta meta, já que revistas internacionais trabalham com um sistema de pagamento automático assim que o artigo científico é aceito para publicação, não sendo solidárias aos trâmites burocráticos e lentos governamentais brasileiros para o pagamento dos compromissos assumidos. </t>
  </si>
  <si>
    <t>Dados obtidos do extrator do currículo lattes no Guri.</t>
  </si>
  <si>
    <t>Número de livros publicados por servidores da Universidade</t>
  </si>
  <si>
    <t>2 livros publicados em Dom Pedrito
1 livro publicado em Santana do Livramento
2 livros publicados em Uruguaiana</t>
  </si>
  <si>
    <t>Os dados foram obtidos do extrator do currículo lattes no Guri.
Não há como obter a informação do quantitativo semestral diretamente no sistema. Para o levantamento desta informação (semestral), consideraram-se os dados extraídos do ano de 2021 descontando o valor informando em 2021/1 (5).</t>
  </si>
  <si>
    <r>
      <t xml:space="preserve">Número de artigos científicos publicados em periódicos com </t>
    </r>
    <r>
      <rPr>
        <i/>
        <sz val="11"/>
        <color indexed="8"/>
        <rFont val="Calibri"/>
        <family val="2"/>
      </rPr>
      <t>qualis</t>
    </r>
    <r>
      <rPr>
        <sz val="11"/>
        <color indexed="8"/>
        <rFont val="Calibri"/>
        <family val="2"/>
      </rPr>
      <t xml:space="preserve"> CAPES por servidores da Universidade no ano</t>
    </r>
  </si>
  <si>
    <t>Até o presente momento foram publicados 435 artigos. Não é possível, através das ferramentas disponibilizadas pela instituição saber quais artigos foram publicados em periódicos com Qualis. Seria necessário fazer uma consulta manual entre os 435 artigos publicados, o que se torna inviável, mas considerando que a grande maioria dos pesquisadores ao publicarem artigos buscam publicar em revistas que possuam Qualis, estima-se que a totalidade dos artigos publicados tenha sido em revistas com classificação Qualis.</t>
  </si>
  <si>
    <t>Infelizmente, a ferramenta de extração dos dados do currículo lattes implementada no GURI, não permite fazer a conferência se a revista possui Qualis, quando se trabalha com um grupo grande de servidores (já que o Qualis tem 49 áreas de avaliação) e é necessário selecionar alguma área na hora de gerar os relatórios.
Também não há como obter a informação do quantitativo semestral diretamente no sistema, mas no entanto, para o levantamento desta informação (semestral), consideraram-se os dados extraídos do ano de 2021 descontando o valor informando em 2021/1 (435).</t>
  </si>
  <si>
    <t>Número de artigos científicos publicados em periódicos internacionais por servidores da Universidade no ano</t>
  </si>
  <si>
    <t>Estima-se que dos 435 artigos publicados 335 tenham sido publicados em periódicos internacionais. Não é possível, através das ferramentas disponibilizadas pela instituição saber quais artigos foram publicados em periódicos internacionais. Seria necessário fazer uma consulta manual entre os 435 artigos publicados, o que se torna inviável, por isso fez-se uma estimativa.</t>
  </si>
  <si>
    <t xml:space="preserve">A ferramenta de extração dos dados do currículo lattes implementada no GURI, não permite fazer a conferência se o periódico é internacional ou nacional.
Para obter a informação, fez-se uma estimativa.
Também não há como obter a informação do quantitativo semestral diretamente no sistema, para o levantamento desta informação (semestral), considerou-se os dados extraídos do ano de 2021 descontando o valor informando em 2021/1 (335).
</t>
  </si>
  <si>
    <t>Número de livros publicados pela Editora da Universidade</t>
  </si>
  <si>
    <t>-A Editora ainda não está em funcionamento.</t>
  </si>
  <si>
    <t>Até o momento, não foram editados livros, tendo em vista que a editora da Universidade passa por uma reestruturação e teve seu conselho editorial composto apenas no final do ano de 2021.</t>
  </si>
  <si>
    <t>Total de recursos disponibilizados com essa finalidade no ano</t>
  </si>
  <si>
    <t>150 mil</t>
  </si>
  <si>
    <t>-Como a editora ainda não está em funcionamento, não há disponibilização de recursos para publicações</t>
  </si>
  <si>
    <t>A PROPPPI possui a Chamada Interna de Apoio a Publicação de Artigos Científicos. No ano de 2021 o valor destinado à chamada foi de R$ 100.000,00, no entanto o valor utilizado foi de R$ 18.774,46 (dois processos). Esses valores foram baixos, devido a falta de submissão por parte dos pesquisadores, ao edital de fomento a publicação de artigos científicos.
Em relação aos recursos disponibilizados pela DAIINTER para publicações em periódicos internacionais, o valor total foi de R$ 10.300,00.
A liberação tardia do orçamento para esta ação, também dificultou a execução da chamada.</t>
  </si>
  <si>
    <t xml:space="preserve">Objetivo 4 – Refinar a participação da Universidade em atividades/ações de extensão universitária </t>
  </si>
  <si>
    <t>Estímulo à inserção da Extensão nos Currículos dos Cursos</t>
  </si>
  <si>
    <t>Percentual de PPC’s que atendem ao tema e as legislações pertinentes</t>
  </si>
  <si>
    <t>PROGRAD/ PROEXT</t>
  </si>
  <si>
    <t xml:space="preserve">A PROGRAD e a PROEXT têm realizado ações conjuntas tendo em vista a curricularização da extensão nos cursos de graduação, bem como tramitou nas instâncias institucionais uma resolução para normatizar a curricularização da extensão (processo SEI 23100.009879/2020-84).  
Com a prorrogação da Resolução CNE/CES nº 07, de 18 de dezembro de 2018 por um ano e com a aprovação da minuta da resolução da UNIPAMPA nas instâncias institucionais, foi elaborado um cronograma para o envio dos PPCs a partir de agosto de 2021 para revisão da Divisão de Planejamento e Desenvolvimento/PROGRAD em conjunto com a PROEXT (processo SEI 23100.010611/2021-76), tendo em vista a inserção da extensão nos currículos dos cursos.
</t>
  </si>
  <si>
    <t>A meta não foi alcançada porque a resolução institucional que regulamenta a inserção da Extensão nos currículos dos cursos foi aprovada em 29 abril de 2021.</t>
  </si>
  <si>
    <t>Não houve a aprovação de novos PPCs em 2021/2 (pela última instância do respectivo fluxo), sendo que alguns encontram-se em tramitação.</t>
  </si>
  <si>
    <t>Fomento às ações de extensão Universitária</t>
  </si>
  <si>
    <t>Número de projetos de extensão registrados e com ações/atividades executadas no ano</t>
  </si>
  <si>
    <t>PROEXT</t>
  </si>
  <si>
    <t>Consideramos em maneira geral as metas parcialmente alcançadas. Reforçamos que parte do monitoramento deveria ser anual.</t>
  </si>
  <si>
    <t>A meta é anual. Monitoramento é referente ao 1 semestre</t>
  </si>
  <si>
    <t>Considerando o contexto de pandemia, observa-se que de uma maneira geral que os indicadores obtiveram bom desempenho. Visto a dificuldade dos coordenadores de projetos em ajustar suas ações para o sistema online. Observou-se um grande alcance das ações, embora, com restrição de participações, devido a limitação ao acesso a internet pelo público alvo.</t>
  </si>
  <si>
    <t>Meta atingida.</t>
  </si>
  <si>
    <t>Número de projetos de extensão registrados no ano que tenham como objetivo o atendimento do Plano Nacional de Educação</t>
  </si>
  <si>
    <t>Meta parcialmente atingida. Considerando o contexto de pandemia, considera-se que o indicador teve bom desempenho.</t>
  </si>
  <si>
    <t>Número de pessoas capacitadas na Formação Continuada aos Profissionais da Educação Básica</t>
  </si>
  <si>
    <t>Foram registrados 38 ações de Formação continuada, no entanto ainda não foram emitidos certificados, de forma que não há o número de pessoas capacitadas.</t>
  </si>
  <si>
    <t>Número de projetos de extensão registrados no ano que tenham como foco as comunidades fronteiriças das regiões da Universidade</t>
  </si>
  <si>
    <t>36 projetos vigentes sob o tema de fronteira</t>
  </si>
  <si>
    <t>Número de pessoas participantes
das ações de extensão da Universidade</t>
  </si>
  <si>
    <t>4760 certificados emitidos
4000 participantes em ações do planetário</t>
  </si>
  <si>
    <t>Realização de atividades dedicadas à reflexão de alternativas para superação dos problemas sociais da região</t>
  </si>
  <si>
    <t>Número de campus que realizou a atividade no ano</t>
  </si>
  <si>
    <t xml:space="preserve">PROEXT/ PROGRAD/ PROPPI </t>
  </si>
  <si>
    <t>Conforme o ano passado, entendemos que prioritariamente os projetos de combate à pandemia devem ser considerados neste indicador</t>
  </si>
  <si>
    <t>Meta plenamente alcançada</t>
  </si>
  <si>
    <t>Total de eventos realizados no ano</t>
  </si>
  <si>
    <t>7 projetos especiais de enfrentamento à pandemia de Covid-19 vigentes
41 ações registradas de enfretamento ao Coronavirus</t>
  </si>
  <si>
    <t>como o indicador é anual, 48 do período anterior + 16 do atual período.</t>
  </si>
  <si>
    <t xml:space="preserve">Objetivo 5 – Desenvolver a participação da Universidade no cenário nacional e internacional </t>
  </si>
  <si>
    <t>Estímulo ao multilinguismo</t>
  </si>
  <si>
    <t>Número de participantes da comunidade acadêmica em cursos em línguas estrangeiras</t>
  </si>
  <si>
    <t>DAEINTER</t>
  </si>
  <si>
    <t>Informações não enviadas pelos responsáveis.</t>
  </si>
  <si>
    <t>O período ainda é de adaptação ao ensino remoto e muitos preferem não assistir aulas de idiomas online.
Melhorar o planejamento da oferta de cursos.</t>
  </si>
  <si>
    <t>O período ainda é de adaptação ao ensino remoto e muitos preferem não assistir aulas de idiomas online.</t>
  </si>
  <si>
    <t>Número de pessoas da comunidade
participantes dos cursos em língua
Estrangeira</t>
  </si>
  <si>
    <t>Número de cursos ofertados em língua estrangeira com carga horária mínima de 20h</t>
  </si>
  <si>
    <t>O período ainda é de adaptação ao ensino remoto e muitos preferem não assistir aulas de idiomas online.
Alguns professores entraram em licença saúde e não puderam ofertar cursos, outro docente estava em afastamento para pós-doutorado.
Uma professora justificou a não oferta devido ao fato de não se adaptar ao ensino remoto.</t>
  </si>
  <si>
    <t>Fomento à mobilidade internacional</t>
  </si>
  <si>
    <t>Número de atividades proporcionadas ou disponibilizadas (editais, chamadas públicas e Outros)</t>
  </si>
  <si>
    <t>Os editais lançados e a disponibilização de vagas de mobilidade e de atividades internacionais diminuríram drásticamente após a declaração de Pandemia de Covid-19.</t>
  </si>
  <si>
    <t>Editais de mobilidade acadêmica internacional oferecidas pelos parceiros internacionais.</t>
  </si>
  <si>
    <t>Todos os editais de mobilidade presenciais estão suspensos devido à Pandemia de Covid-19</t>
  </si>
  <si>
    <t>Número de vagas disponibilizadas em editais ou chamadas públicas para intercâmbio no ano</t>
  </si>
  <si>
    <t>Os editais de mobilidade acadêmica internaiconal presencial foram, em sua maioria, suspensos devido à Pandemia de Covid-19.
As oportunidades que foram oferecidas são de mobilidade acadêmica internacional virtual.</t>
  </si>
  <si>
    <t>Incentivo à permuta internacional de ações acadêmicas</t>
  </si>
  <si>
    <t>Número de pessoas estrangeiras participantes de ações acadêmicas na Unipampa no ano</t>
  </si>
  <si>
    <t>DAEINTER/ PROPPI/ PROEXT/ PROGEPE</t>
  </si>
  <si>
    <t>Devido a Pandemia de Covid-19 várias ações de mobilidade foram suspensas, inviabilizando atingir a meta estabelecida.</t>
  </si>
  <si>
    <t>Conforme relatório nº 14486 (Internacionalização - Alunos e Servidores estrangeiros), gerado pelo Sistema GURI (arquivo anexo), em 30/06/2021, temos o total de 13 (treze) estudantes estrangeiros na pós-graduação da Universidade. Cabe destacar, no entanto, que o número de pessoas estrangeiras participantes de ações acadêmicas na Unipampa no ano provavelmente não se limita ao número de estudantes, considerando que existem projetos em cooperação com instituições estrangeiras, por exemplo.</t>
  </si>
  <si>
    <t>A pandemia de Covid-19 dificultou a participação presencial em projetos no exterior e de estrangeiros na Unipampa.</t>
  </si>
  <si>
    <t>A pandemia de Covid-19 dificultou a participação de estrangeiros em projetos na Unipampa.</t>
  </si>
  <si>
    <t>Número de servidores da Universidade participantes de ações acadêmicas fora do país</t>
  </si>
  <si>
    <t>Devido a Pandemia de Covid-19 várias ações de mobilidade foram suspensas, inviabilizando atingir a meta estabelecida.
O servidor em questão está afastado para Doutorado.</t>
  </si>
  <si>
    <t>A pandemia de Covid-19 dificultou a participação em projetos no exterior.</t>
  </si>
  <si>
    <t>Promoção de Evento Integrado de Ensino, Pesquisa e Extensão (SIEPE)</t>
  </si>
  <si>
    <t>N.º de participantes no evento</t>
  </si>
  <si>
    <t>DAEINTER  /PROPPI</t>
  </si>
  <si>
    <t>O Evento Integrado de Ensino, Pesquisa e Extensão (SIEPE) acontece no mês de novembro, sendo este o principal evento da universidade.</t>
  </si>
  <si>
    <t>O evento ainda não aconteceu.</t>
  </si>
  <si>
    <t>Evento em novo formato em virtude da Pandemia de Covid-19 o que causou a diminuição da execução de diversos projetos e consequentemente a diminuição de inscritos e trabalhos submetidos/apresentados.</t>
  </si>
  <si>
    <t>Devido o evento em novo formato em virtude da Pandemia de Covid-19, ficou mais acessível para participarem.</t>
  </si>
  <si>
    <t>N.º de trabalhos apresentados na categoria “Pesquisa”</t>
  </si>
  <si>
    <t xml:space="preserve"> PROPPI / DAEINTER </t>
  </si>
  <si>
    <t>Foram submetidos 1.535 trabalhos e, após as duas etapas de avaliação, 1.059 trabalhos foram aprovados para apresentação no evento, distribuídos nas categorias ensino (247), pesquisa e inovação (587) e extensão (227).</t>
  </si>
  <si>
    <t>N.º de trabalhos apresentados na categoria “Extensão”</t>
  </si>
  <si>
    <t xml:space="preserve">PROEXT / DAEINTER </t>
  </si>
  <si>
    <t xml:space="preserve">Foram submetidos 1.535 trabalhos e, após as duas etapas de avaliação, 1.059 trabalhos foram aprovados para apresentação no evento, distribuídos nas categorias ensino (247), pesquisa e inovação (587) e extensão (227).
</t>
  </si>
  <si>
    <t>Aperfeiçoamento Institucional</t>
  </si>
  <si>
    <t>Objetivo 6 – Adptar a estrutura organizacional, as estruturas de governança e as definições organizacionais frente aos novos desafios e a estrutura multicampi.</t>
  </si>
  <si>
    <t>Adequação das estruturas de funcionamento organizacional</t>
  </si>
  <si>
    <t>Revisão do Estatuto realizada</t>
  </si>
  <si>
    <t>GABINETE</t>
  </si>
  <si>
    <t>Cabe ao Presidente do CONSUNI desencadear no próprio CONSUNI, através de organização de grupo de conselheiros, a revisão. O DECRETO Nº 10.139, DE 28 DE NOVEMBRO DE 2019 estabeleceu prazo até 30 de novembro de 2021 para revisão de todas normas institucionais.</t>
  </si>
  <si>
    <t>O Estatuto e o Regimento Geral da UNIPAMPA não sofreram nenhuma alteração ou adequação.
Em 2021/2, dos 71 cursos de graduação presenciais e a distância, 5 foram revisados de acordo com o novo PDI (assim como outras legislações vigentes). A PROGRAD tem orientado os NDEs sobre a importância de atualização do PPC em atenção à legislação e aos prazos indicados pelo MEC. Neste sentido, foi organizado um novo cronograma de envio de PPCs, conforme o processo SEI 23100.010611/2021-76, Ofício 12/2021/NPPP/DPD/CPDAA/PROGRAD/UNIPAMPA, emitido em 23 de junho de 2021 às  coordenações de cursos de graduação.</t>
  </si>
  <si>
    <t>Revisão do Regimento realizada</t>
  </si>
  <si>
    <t>Construção do Regimento das Unidades Universitárias</t>
  </si>
  <si>
    <t>nº de comissões reorganizadas e/ ou
Consolidadas</t>
  </si>
  <si>
    <t>Foram emitidas 58 Portarias de alterações de comissões já existentes. Não estão incluídas as Portarias de recondução e prorrogação de Comissões de PAD, Sindicância e PAR.</t>
  </si>
  <si>
    <t>Foram emitidas 77 Portarias que alteraram/criaram comissões. Não estão incluídas as Portarias de recondução e prorrogação de Comissões de PAD, Sindicância e PAR.</t>
  </si>
  <si>
    <t>Número de PPC's revisados com o novo PDI</t>
  </si>
  <si>
    <t>Em 2021/1, dos 71 cursos de graduação presenciais e a distância, 4 foram revisados de acordo com o novo PDI (assim como outras legislações vigentes). A PROGRAD tem orientado os NDEs sobre a importância de atualização do PPC em atenção à legislação e visando o alinhamento do projeto à efetiva prática de desenvolvimento do curso, entretanto a decisão de alterar o PPC deve acontecer no âmbito do curso. No período de monitoramento, constatou-se uma diminuição no número de PPCs enviados para revisão, diante do contexto da pandemia do Covid-19, o qual ocasionou a suspensão do calendário acadêmico em março de 2020 e retomada das atividades através de ensino remoto, demandando dos NDEs e Comissões de Curso o atendimento das demandas emergentes diante da retomada das atividades letivas através do ensino remoto. Também, a publicação do Parecer CNE/CES Nº 498/2020, em 06 de agosto de 2020 (aprovado pela Resolução CNE/CES Nº 1, de 29 de dezembro de 2020), estabelecendo o acréscimo de 1 (um) ano ao prazo de implantação das novas Diretrizes Curriculares Nacionais (DCNs) contribuiu para a diminuição do número de PPCs enviados para revisão.</t>
  </si>
  <si>
    <t>No período de monitoramento, e desde o início do contexto da Pandemia Covid-19, constatou-se uma diminuição no número de PPCs enviados para revisão, sendo que o Parecer CNE/CES Nº 498/2020, em 06 de agosto de 2020 (aprovado pela Resolução CNE/CES Nº 1, de 29 de dezembro de 2020), estabeleceu o acréscimo de 1 (um) ano ao prazo de implantação das novas Diretrizes Curriculares Nacionais (DCNs), o que dilatou o prazo para envio dos PPCs indicado anteriormente. Também, foi publicada a Resolução CONSUNI/UNIPAMPA 317/2021 com orientações para inserção da extensão nos cursos de graduação. Diante disso, foi organizado um novo cronograma de envio de PPCs, conforme o processo SEI 23100.010611/2021-76.</t>
  </si>
  <si>
    <t>Criação da estrutura de Gabinetes de Projetos junto às Unidades Universitárias</t>
  </si>
  <si>
    <t>N° de gabinetes instalados e em funcionamento junto aos campi</t>
  </si>
  <si>
    <t>SM</t>
  </si>
  <si>
    <t>PROPLAN</t>
  </si>
  <si>
    <t>Talvez o texto da iniciativa precise de um maior detalhamento ou uma melhor redação ou simplesmente esteja equivocado.</t>
  </si>
  <si>
    <t xml:space="preserve">Talvez o texto da iniciativa precise de um maior detalhamento ou uma melhor redação ou simplesmente esteja equivocado. </t>
  </si>
  <si>
    <t>Revisão da Estrutura de Governança da Universidade</t>
  </si>
  <si>
    <t>Revisão da Estrutura de Governança
Realizada</t>
  </si>
  <si>
    <t>GABINETE / PROPLAN / PROAD</t>
  </si>
  <si>
    <t>Metas parcialmente alcançadas.</t>
  </si>
  <si>
    <t>Indicadores sem meta para o período, porém, com realização de ações relacionadas.</t>
  </si>
  <si>
    <t>Institucionalização da Política de
Gestão de Risco ao PDI</t>
  </si>
  <si>
    <t xml:space="preserve">PROPLAN / GABINETE / PROAD </t>
  </si>
  <si>
    <t>Avaliação das necessidades regionais quanto à criação de novos cursos</t>
  </si>
  <si>
    <t>Política definida para a criação de
novos cursos</t>
  </si>
  <si>
    <t>GABINETE / PROGRAD</t>
  </si>
  <si>
    <t>O CONSUNI iniciou a organização de uma comissão para a criação de novos cursos, mas não houve andamento deste trabalho.</t>
  </si>
  <si>
    <t>O CONSUNI iniciou a organização de uma comissão para a criação de novos cursos, o trabalho da comissão já está em andamento.</t>
  </si>
  <si>
    <t>Aperfeiçoamento dos processos administrativos</t>
  </si>
  <si>
    <t>Número de processos mapeados no
Ano</t>
  </si>
  <si>
    <t>Meta alcançada</t>
  </si>
  <si>
    <t>DTIC: 2 completos 
Aquisição de ativos de redes (projetos institucionais) 100% em 01/09/2021
Solicitação de ativos de redes para obras 100% em 06/09/2021
PROGEPE: 3
Afastamento para qualificação TAE 100% em 02/08/2021
Cessão de servidores 100% em 21/12/2021
Requisição de servidores 100% em 21/12/2021
PROPPI: 1
Processo Seletivo Pós-Graduação 100% em 30/06/2021</t>
  </si>
  <si>
    <t>Atribuição de competências e responsabilidades das estruturas organizacionais da Universidade</t>
  </si>
  <si>
    <t>Ato administrativo definindo competências e atribuições nas estruturas organizacionais da
reitoria (Pró-reitorias, coordenadorias, núcleos e divisões)</t>
  </si>
  <si>
    <t>GABINETE/ PROPLAN/ PROGEPE</t>
  </si>
  <si>
    <t>Este ato administrativo já havia sido definido em 2021/1.</t>
  </si>
  <si>
    <t>Ato administrativo definindo competências e atribuições nas estruturas organizacionais das Unidades Universitárias (secretarias, setores e seções)</t>
  </si>
  <si>
    <t xml:space="preserve">Devido à troca de gestão dos campi, esta meta ainda não pôde ser cumprida. A gestão de cada campus deverá trabalhar neste assunto no decorrer de 2021. </t>
  </si>
  <si>
    <r>
      <t>Objetivo 7 – Aperfeiçoar os processos de comunicação interna e externa</t>
    </r>
    <r>
      <rPr>
        <b/>
        <sz val="11"/>
        <color indexed="8"/>
        <rFont val="Calibri"/>
        <family val="2"/>
      </rPr>
      <t xml:space="preserve"> </t>
    </r>
  </si>
  <si>
    <t>Adequação dos fluxos de comunicação interna</t>
  </si>
  <si>
    <t>Número de processos internos Mapeados</t>
  </si>
  <si>
    <t>Segundo o E-PROC, há um equívoco na forma como o PDI se refere a esta iniciativas (36), que se reporta a setor que trate de comunicação, interna da instituição e seu respectivo aperfeiçoamento. O Escritório pode mapear processos de comunicação interna ou externa ao passo que for trabalhar em setores que possuem tais processos administrativos dentre suas tarefas, lembrando sempre que os processos que possuem atores externos não têm representação gráfica das atividades feitas por este ator externo, uma vez que este não é parte integrante do organograma da instituição.</t>
  </si>
  <si>
    <t>Adequação dos fluxos de comunicação externa</t>
  </si>
  <si>
    <t>Número de processos externos identificados e mapeados</t>
  </si>
  <si>
    <t>PROPLAN / GABINETE</t>
  </si>
  <si>
    <t>Há um equívoco na definição deste indicador. O EPROC não identifica "processos externos". A competência para o mapeamento de processos diz respeito aos processos institucionais da Unipampa, que obviamente são processos internos da instituição. A relação entre as atividades de nossos processos internos com os de outras instituições/órgãos, é representada de forma não detalhada nos diagramas realizados, como atividades de um ator externo à instituição.</t>
  </si>
  <si>
    <t>Meta não alcançada</t>
  </si>
  <si>
    <t>Segundo o E-PROC, há um equívoco na forma como o PDI se refere a esta iniciativas (37), que se reporta a setor que trate de comunicação, externa da instituição e seu respectivo aperfeiçoamento. O Escritório pode mapear processos de comunicação interna ou externa ao passo que for trabalhar em setores que possuem tais processos administrativos dentre suas tarefas, lembrando sempre que os processos que possuem atores externos não têm representação gráfica das atividades feitas por este ator externo, uma vez que este não é parte integrante do organograma da instituição.</t>
  </si>
  <si>
    <t>Implantação da política de Comunicação da Universidade</t>
  </si>
  <si>
    <t>Política de comunicação implantada</t>
  </si>
  <si>
    <t>GABINETE / ACS</t>
  </si>
  <si>
    <t xml:space="preserve">Objetivo 8 – Desenvolver mecanismos de aperfeiçoamento aos processos de gestão
</t>
  </si>
  <si>
    <t>Implantação da política de gestão de pessoas</t>
  </si>
  <si>
    <t>Política de Gestão de pessoas implantada</t>
  </si>
  <si>
    <t xml:space="preserve">PROGEPE </t>
  </si>
  <si>
    <t>Em fase de formulação.</t>
  </si>
  <si>
    <t>Implantação de Política Institucional de Segurança Patrimonial</t>
  </si>
  <si>
    <t>Política implantada</t>
  </si>
  <si>
    <t>PROAD / DTIC / PROPLAN</t>
  </si>
  <si>
    <t>Política de Segurança Eletrônica:
A Pró-Reitoria de Planejamento e Infraestrutura motivou a criação de um grupo de trabalho envolvendo setores da própria unidade e representações dos campus, com o objetivo de consolidar uma proposta de videomonitoramento para todas as Unidades da UNIPAMPA. Processo SEI: 23100.008969/2020-58.
Política Implantada:
Esse indicador representa a soma de todas as ações de segurança colocadas em prática, especialmente o videomonitoramento descrito acima e a vigilância convencional, através de postos de trabalho com dedicação exclusiva de mão de obra. No que se refere a este último, ainda se encontra vigente o contrato nº 41/2015, com 44 postos de vigilância (43 postos armados e 01 desarmado), processo SEI 23100.001828/2015-47. Já o novo contrato de vigilância ostensiva, vigente a partir de 17/08/21, conta com os mesmos 44 postos, sendo 43 armados e apenas 01 desarmado. Processo nº 23100.003654/2021-03.
Recursos Aplicados no Ano:
O contrato vigente nº 41/2015, vigente até 16/08/21 prevê um orçamento global de R$ 5.463.629,28 anual, sendo o custo mensal do serviço da ordem de R$ 455.302,44. Somando-se os valores já empenhados em 2021 com os valores referentes a restos a pagar de 2020, já se encontram comprometidos R$ 3.639.360,45 (soma dos valores empenhados).
O novo contrato de vigilância ostensiva, nº 14/2021, vigente a partir de 17/08/21, terá o valor mensal de R$ 403.540,14, e valor total anual R$ 4.842.481,68.
Ainda não há custos contabilizados com o videomonitoramento porque a política ainda está em fase preliminar de implantação.</t>
  </si>
  <si>
    <t>Política implantada parcialmente. Se espera que o videomonitoramento seja implantado até o final do exercício.</t>
  </si>
  <si>
    <t>Política de Segurança Eletrônica:
A Pró-Reitoria de Planejamento e Infraestrutura motivou a criação de um grupo de trabalho envolvendo setores da própria unidade e representações dos campus, com o objetivo de consolidar uma proposta de videomonitoramento para todas as Unidades da UNIPAMPA. Processo SEI: 23100.008969/2020-58.
Política Implantada:
Esse indicador representa a soma de todas as ações de segurança colocadas em prática, especialmente o videomonitoramento descrito acima e a vigilância convencional, através de postos de trabalho com dedicação exclusiva de mão de obra. No que se refere a este último, encontra-se vigente o contrato nº 14/2021, com 44 postos de vigilância (Processo nº 23100.003654/2021-03).
Recursos Aplicados no Ano:
Somados os valores dos dois contratos de vigilância ostensiva, aquele que se encerrou e o que permanece vigente, aplicou-se em torno de R$ 4.900.000,00 com a rubrica, no exercício 2021.
Ainda não há custos contabilizados com o videomonitoramento porque a política ainda está em fase preliminar de implantação.</t>
  </si>
  <si>
    <t>Política de Segurança eletrônica definida</t>
  </si>
  <si>
    <t>Recursos aplicados no ano</t>
  </si>
  <si>
    <t>Institucionalização da matriz de distribuição anual de recursos entre os campi (Matriz OCC)</t>
  </si>
  <si>
    <t>Resolução estabelecida</t>
  </si>
  <si>
    <t xml:space="preserve">PROPLAN / PROAD </t>
  </si>
  <si>
    <t xml:space="preserve"> A institucionalização da Matriz de Distribuição anual de recursos entre os campi é um fator importante para a clareza da destinação orçamentária e para uma divisão adequada dos recursos. Entretanto, essa meta não foi atingida como havia sido planejado originalmente para o exercício 2019. Por isso, deverá ser formalizada o mais breve possível.</t>
  </si>
  <si>
    <t>A institucionalização da Matriz de Distribuição anual de recursos entre os campi é um fator importante para a clareza da destinação orçamentária e para uma divisão adequada dos recursos.
Entretanto, essa meta não foi atingida como havia sido planejado originalmente para o exercício 2019.
Por isso, a Gestão está avaliando o quão eficiente, eficaz e oportuno para a Universidade encaminhar essa discussão ao Consuni.</t>
  </si>
  <si>
    <t>Apoio ao desenvolvimento do processo de gestão dos cursos de graduação e pósgraduação</t>
  </si>
  <si>
    <t>Número de ações voltadas à superação das fragilidades identificadas nos processos de avaliação institucional (CPA, ENADE, regulação de cursos, CAPES, etc.)</t>
  </si>
  <si>
    <t xml:space="preserve">PROGRAD / PROPPI </t>
  </si>
  <si>
    <t xml:space="preserve">Estão sendo realizadas as seguintes ações em conjunto entre PROPPI e PROEXT: 
Programa de Feiras de Ciências do Pampa - Profecipampa
Chamada Interna Divulgação Científica e Democratização do Conhecimento
</t>
  </si>
  <si>
    <t xml:space="preserve">Em 2021/2 a PROPPI realizou ações para superar as deficiências o campo da pesquisa.
Para qualificar os processos e superar as fragilidades, no segundo semestre de 2021, foram realizadas reuniões virtuais com as Direções dos Campi, Coordenação de Cursos, NDE e Comissão de cursos para contribuir na preparação dos cursos de graduação (Letras Português EaD, Administração Pública, Medicina, Geografia e Pedagogia  EaD) para os processos de avaliação de cursos (preenchimento de formulários de avaliação e visitas virtuais). Além das reuniões, a Prograd encaminhou as orientações às gestões dos cursos de graduação para preenchimento dos formulários e organização de documentos para a visita in loco, por e-mail e SEI (além dos cursos mencionados acima, inclui-se o curso de Geografia EaD).   
Também, a PROGRAD promoveu os Fóruns por Área de Conhecimento (Agrárias, Licenciaturas, Ciências Sociais e Aplicadas, Saúde e Engenharias), em articulação com as Coordenações de Cursos/NDEs, quando foram abordadas temáticas emergentes como inserção da extensão nos cursos, Ensino remoto, evasão e retenção dentre outras. 
</t>
  </si>
  <si>
    <t>Número de ações realizadas para superar as deficiências no campo da pesquisa e da extensão</t>
  </si>
  <si>
    <t>PROGRAD / PROPPI / PROEXT</t>
  </si>
  <si>
    <t>Em 2021 a Pró-Reitoria de Graduação tem realizado reuniões com a Comissão Própria de Avaliação (CPA) e a Procuradoria Institucional para análise dos relatórios de autoavaliação institucional, assim como para iniciar o planejamento os processo de Recredenciamento Institucional (23100.018802/2020-03) e Recredenciamento EaD (23100.018814/2020-20). No primeiro semestre no ano foram realizadas reuniões virtuais nos campi para contribuir na preparação dos cursos de graduação (Engenharia de Aquicultura e Engenharia de Minas) que estavam aguardando o agendamento da visita dos avaliadores do INEP para o processo de autorização, por meio de reuniões com as Direções dos Campi, Coordenação, NDE e Comissão de cursos. Além das reuniões, a Prograd encaminha as demais  orientações por e-mail e SEI. Em razão da publicação da Portaria MEC 329/2020,  Portaria MS 356/2020 e Instrução Normativa 19/2020 do Ministério da Economia, o INEP suspendeu as avaliações de reconhecimento e renovação de reconhecimento in loco. 
A Instituição vem fortalecendo as ações de formação dos gestores dos cursos, de preparação dos discentes para a participação na prova do ENADE e a análise dos resultados obtidos, tendo em vista a qualificação dos cursos e melhoria dos conceitos. Em virtude da Pandemia,do COVID-19, o ENADE não foi realizado em 2020. Também, para assessorar no processo de revisão de formulários e documentos de avaliações de curso, foi designada a Comissão de Projetos Pedagógicos de Cursos e Avaliação (CPPCA), através da Portaria Unipampa nº 1725/2020.
Nesse ano, a PROGRAD realizou a Chamada Interna 04/2021, com a finalidade de selecionar bolsistas para atuar em atividades relacionadas à qualificação dos cursos de graduação, em consonância com a Norma Operacional n.º 04/2020 - Diretrizes Operacionais para Oferta das Atividades de Ensino Remoto Emergenciais, sob a orientação da Coordenação Acadêmica e de Curso. A PROGRAD desenvolveu reuniões com a pró-reitorias para tratar sobre a inserção da extensão nos currículos e articular ações entre ensino, pesquisa e extensão.
A Prograd participou das reuniões de apresentação e discussão dos resultados do relatório de autoavaliação (CPA) para a comunidade acadêmica, conforme os processos (23100.008301/2021-91).</t>
  </si>
  <si>
    <t xml:space="preserve">Para o segunda semestre de 2021 a PROPPI realizou as seguintes ações buscando incluir mais docentes na pesquisa científica:
- Chamadas Internas do Programa de Iniciação Científica e Tecnológica (PRO-IC voltado aos/às docentes com doutorado com destacada produção científica), com distribuição igualitária do quantitativo de bolas entre as áreas de conhecimento.
- PRO-IC Incentivo à Pesquisa: voltado aos/às docentes com mestrado ou doutorado que não possuíam bolsas de IC/IT em 2021.
- PRO-IC Mulheres na Ciência: voltado às docentes com doutorado e com distribuição diferenciada do quantitativo de bolsas (favorecendo as áreas com menor representatividade de mulheres nos demais editais de bolsas da Unipampa).
</t>
  </si>
  <si>
    <t>Vinculação e acompanhamento do Processo de Gestão (PDI, Plano de Gestão e Plano Diretor de Gestão das Unidades Universitárias)</t>
  </si>
  <si>
    <t>Número de ações realizadas</t>
  </si>
  <si>
    <t>Indicador 1: A meta já foi atingida no primeiro semestre de 2021, quando foi realizado o monitoramento do planejamento estratégico do PDI relativo ao segundo semestre de 2020 (processo 23100.000476/2020-70).</t>
  </si>
  <si>
    <t xml:space="preserve">Sobre o indicador 1: O acompanhamento/monitoramento do PDI, antes realizado anualmente, está sendo realizado semestralmente desde 2020.
Sobre o indicador 2: O número informado expressa os resultados do monitoramento do ano base 2020, ocorrido no primeiro semestre de 2021, no qual obteve-se 40 (51,28%) iniciativas classificadas como “Alcançadas”; 19 (24,35%) iniciativas classificadas como “Parcialmente Alcançadas”; e 19 (24,35%) iniciativas classificadas como “Não Alcançadas”. Ainda, outras 7 iniciativas não apresentavam meta para
o período. O resultado do monitoramento dos planos de ação desenvolvidos em 2021 só poderá ser informado em 2022, após o encerramento do processo de monitoramento das iniciativas do PDI.
Sobre o indicador 3: Como previsto no Planejamento Estratégico integrante do PDI 2019-2023, no exercício de 2021 haverá uma revisão do planejamento.
</t>
  </si>
  <si>
    <t>Número de planos de ações realizados (das iniciativas do PDI)</t>
  </si>
  <si>
    <t>Indicador 2: O número informado expressa os resultados do monitoramento do ano base 2020, ocorrido no primeiro semestre de 2021, no qual obteve-se 40 (51,28%) iniciativas classificadas como “Alcançadas”; 19 (24,35%) iniciativas classificadas como “Parcialmente Alcançadas”; e 19 (24,35%) iniciativas classificadas como “Não Alcançadas”. Ainda, outras 7 iniciativas não apresentavam meta para o período. O resultado do monitoramento dos planos de ação desenvolvidos em 2021 só poderá ser informado em 2022, após o encerramento do processo de monitoramento das iniciativas do PDI.</t>
  </si>
  <si>
    <t>A meta expressa nesse indicador para o ano de 2021 não é possível de ser verificada durante o processo de monitoramento, mas somente após o seu término, com a elaboração do relatório do monitoramento. Por isso, o resultado numérico expresso no monitoramento de 2021/1 (40) é referente ao número de iniciativas cujas metas foram alcançadas em 2020.</t>
  </si>
  <si>
    <t>Revisão do PDI realizada</t>
  </si>
  <si>
    <t xml:space="preserve">Indicador 3: Como previsto no Planejamento Estratégico integrante do PDI 2019-2023, no exercício de 2021 haverá uma revisão do planejamento.
</t>
  </si>
  <si>
    <t>A revisão prevista será realizada no segundo semestre de 2021</t>
  </si>
  <si>
    <t>A revisão prevista para o segundo semestre de 2021 ainda está sendo realizada.</t>
  </si>
  <si>
    <t>Organização do apoio à captação de recursos externos</t>
  </si>
  <si>
    <t>Valor dos recursos captados</t>
  </si>
  <si>
    <t>Meta alcançada parcialmente. A captação de recursos via TED, também depende do orçamento Federal</t>
  </si>
  <si>
    <t>Neste período foram captados os seguintes valores:
TED 10108 - Programa de Desenvolvimento de Preceptoria em Saúde / PRODEPS - Valor recebido até o momento R$ 79.200,00
TED 10271 - Programa Residência em Saúde - Valor recebido até o momento R$ 960.465,78
Convênio Sebrae - no valor de R$ 75.000,00</t>
  </si>
  <si>
    <t>No período Julho a Dez/2021, por meio de TEDs com o MEC, foram arrecadados R$ 2.280.715,10
Além dos valores recebidos do MEC, em 2021, foram recebidos recursos dos seguintes Ministérios:
MDR - TED 58/2019 - R$ 61.699,80;
MAPA - TED Aquicultura - R$ 290.709,72.</t>
  </si>
  <si>
    <t>Objetivo 9 – Organizar e desenvolver a infraestrutura de edificações necessárias às atividades acadêmicas e administrativas.</t>
  </si>
  <si>
    <t>Organização da política de obras novas da Universidade</t>
  </si>
  <si>
    <t>Planejamento de obras novas definido</t>
  </si>
  <si>
    <t xml:space="preserve">PROPLAN </t>
  </si>
  <si>
    <t>Metas não alcançadas.</t>
  </si>
  <si>
    <t>A meta foi alcançada em 2020/01, planejamento definido no processo 23100.005443/2021-05</t>
  </si>
  <si>
    <t>Meta já atingida em 2020/1
Planejamento definido no processo 23100.005443/2021-05</t>
  </si>
  <si>
    <t>Política de Obras estabelecida</t>
  </si>
  <si>
    <t>Conclusão das obras das Unidades Universitárias e da reitoria iniciadas até 2019</t>
  </si>
  <si>
    <t>Percentual de obras concluídas</t>
  </si>
  <si>
    <t>Indicador com metas não alcançadas devido a questões legais e orçamentárias</t>
  </si>
  <si>
    <t>meta alcançada</t>
  </si>
  <si>
    <t>Percentual de obras da reitoria concluídas</t>
  </si>
  <si>
    <t>Meta não foi alcançada porque a empresa contratada não cumpriu o cronograma físico-financeiro estabelecido entre as partes e porque a empresa abandonou o canteiro de obra. O processo está em fase de rescisão contratual.</t>
  </si>
  <si>
    <t>Meta não foi alcançada porque a empresa contratada não cumpriu o cronograma físico-financeiro estabelecido entre as partes e porque a empresa abandonou o canteiro de obra. O contrato foi rescindido unilateralmente.</t>
  </si>
  <si>
    <t>Número de “habite-se” das obras</t>
  </si>
  <si>
    <t xml:space="preserve">A meta não foi alcançada porque para obtenção dos habite-ses são necessárias obras de regularização e há falta de recurso financeiro, humano e temporal para fazer todas as adequações necessárias.
Observação: talvez a meta esteja superestimada. </t>
  </si>
  <si>
    <t xml:space="preserve">A meta não foi alcançada porque para obtenção dos habite-se são necessárias obras de regularização e há falta de recurso financeiro, humano e temporal para fazer todas as adequações necessárias.
Talvez a meta esteja superestimada.  </t>
  </si>
  <si>
    <t>Estímulo ao uso de energias
sustentáveis e o atendimento a política nacional de meio ambiente</t>
  </si>
  <si>
    <t>Número de miniusinas de geração instaladas nas unidades universitárias</t>
  </si>
  <si>
    <t xml:space="preserve"> Indicador parcialmente atendido</t>
  </si>
  <si>
    <t>05 miniusinas instaladas (campus Caçapava do Sul, Jaguarão, Sanatana do Livramento, São Gabriel e Uruguaiana);
Há a provisão de mais 5 miniusinas contratadas em 2020 para serem entregues  em 2021/2.</t>
  </si>
  <si>
    <t>Meta atingida em 2021/2: 05 miniusinas instaladas sob o Contrato 44/2020 (campus Caçapava do Sul, Jaguarão, Santana do Livramento, São Gabriel e Uruguaiana). 
E também outras 5 miniusinas contratadas em 2020 e já instaladas sob os Contratos 04/2020, 05/2020, 06/2020 e 07/2020 (campus Bagé, Dom Pedrito, Alegrete, Itaqui e São Borja).</t>
  </si>
  <si>
    <t>Número de licenças ambientais adquiridas</t>
  </si>
  <si>
    <t>A LOR (Licença de Operação de Regularização) do campus Jaguarão foi toda aprovada, houve vistoria, inclusive a taxa ambiental foi gerada e após paga (2020OB805723). Licença de Operação Emitida pela Prefeitura Municipal de Jaguarão (LOR 029/2021 protocolo 2716/2020)</t>
  </si>
  <si>
    <t>Meta não alcançada em virtude da falta de recursos financeiros para realizar as ações necessárias para obtenção das Licenças, como contratação de laudos de fauna e flora, levantamentos, tratamento de efluentes, etc</t>
  </si>
  <si>
    <t>Quantidade de recursos aplicados</t>
  </si>
  <si>
    <t>NF contratos das usinas fotovoltaicas: R$ 1.657.468,47</t>
  </si>
  <si>
    <t>Meta foi atingida em 2021/1</t>
  </si>
  <si>
    <t>Objetivo 10 – Ofertar serviços e soluções da tecnologia da informação e comunicação para a comunidade universitária</t>
  </si>
  <si>
    <t>Criação da infraestrutura
necessária para implantar as
ações da Universidade</t>
  </si>
  <si>
    <t>Número de laboratórios de informática implantados</t>
  </si>
  <si>
    <t>PROPLAN/ DTIC</t>
  </si>
  <si>
    <t>42 desktops recebidos na DTIC, alocados pra DTIC onde os seminovos foram disponibilizados pros laboratorios do campus Alegrete</t>
  </si>
  <si>
    <t>Não foram criados novos laboratórios em 2021 devido à pandemia.</t>
  </si>
  <si>
    <t>Recursos, em R$, aplicados.</t>
  </si>
  <si>
    <t>300 mil</t>
  </si>
  <si>
    <t>recursos complementares serão disponibilizados no proximo semestre</t>
  </si>
  <si>
    <t>Porém foram fornecidos alguns desktops e notebooks para algumas unidades, sob demanda, para atender a Pesquisa e Ensino. Ex.:
Através da PROPPI foram fornecidos 1 notebook para cada Comissão de Pesquisa.</t>
  </si>
  <si>
    <t>Aperfeiçoamento do
Repositório Institucional</t>
  </si>
  <si>
    <t>Solução Tecnológica Implantada</t>
  </si>
  <si>
    <t xml:space="preserve">DTIC / PROGRAD </t>
  </si>
  <si>
    <t>Valor proporcional ao semestre alcançado, com o restante planejado para ser executado no próximo semestre.</t>
  </si>
  <si>
    <t xml:space="preserve">Os recursos aplicados foram executados conforme planejado.
As soluções tecnologias foram implantadas conforme planejado.
</t>
  </si>
  <si>
    <t>Recursos, em R$, aplicados</t>
  </si>
  <si>
    <t>350 mil</t>
  </si>
  <si>
    <t>Valor investido no primeiro semestre referente ao SIE: R$ 132.400,00
Processos: 
23100.009421/2021-14
23100.007562/2021-94</t>
  </si>
  <si>
    <t>Foram utilizados os seguintes recursos:
Equipamentos de TI  R$ 605.430,00 
Contrato do SIE  R$ 171.000,00 a pagar R$ 39.009,60</t>
  </si>
  <si>
    <t>Definição de padrões,
organização e gestão da
Tecnologia da Informação na
Universidade</t>
  </si>
  <si>
    <t>Novo Plano Diretor de Tecnologia da Informação e Comunicação Estabelecido</t>
  </si>
  <si>
    <t>DTIC</t>
  </si>
  <si>
    <t>Os indicadores acima estão em andamento.</t>
  </si>
  <si>
    <t>42 soluções desenvolvidas dentro do APP e SAP
2 projetos de Migração de Módulos do GURI
7 funcionalidades para a PRAEC
5 funcionalidades do sincronizador</t>
  </si>
  <si>
    <t>Número de soluções tecnológicas disponíveis para a comunidade universitária no ano</t>
  </si>
  <si>
    <t>Aquisição de acervo digital e
Multiusuário</t>
  </si>
  <si>
    <t>Número de acessos ao sistema digital no ano</t>
  </si>
  <si>
    <t>PROGRAD / PROPLAN (SISBI)</t>
  </si>
  <si>
    <t>O total de sessões na plataforma Minha Biblioteca foi de 69.899, sendo que 59.507 foram de alunos. Considerando que a plataforma possuía até 30/06/2021 o total de 13.602 alunos, o percentual médio de acessos gerais foi de 437%. Já quanto ao número de páginas acessadas, a plataforma Minha Biblioteca evidenciou o total de 564.447 (Page Views), número considerado relevante, pois traduz, teoricamente, o número de páginas lidas em e-books na plataforma.Todavia, esse número foi inferior ao semestre anterior, no qual foram visualizadas um total de 813.286 páginas. Dos 564.447 acessos, 477.828  foram oriundos de 11.343 acessos de alunos. Desconsiderando os acessos repetidos de alunos (várias páginas visualizadas por mesmo aluno), o número real de alunos que acessou pelo menos uma vez a plataforma foi de 3.188 no período de 01/01/2021 até 30/06/2021. Comparando com o semestre anterior, o número permaneceu em estabilidade (3182).</t>
  </si>
  <si>
    <t>É necessário uma maior divulgação da biblioteca digital no âmbito dos cursos.</t>
  </si>
  <si>
    <t>O total de sessões na plataforma Minha Biblioteca foi de 14.945, sendo que 12.877 foram acessos de alunos. Considerando que a plataforma possuía até 31/12/2021 o total de 14.553 usuários, o percentual médio de acessos gerais foi de 102,69%.
Já quanto ao número de páginas acessadas, a plataforma Minha Biblioteca evidenciou o total de 994.301 (Page Views). Consideramos esse número relevante, pois traduz, teoricamente, o número de páginas lidas em e-books na plataforma. Esse número foi superior ao semestre anterior, no qual foram visualizadas um total de 564.447 páginas.
Dos 994.301 acessos, 883.217  foram oriundos de 12.877 acessos de alunos. Desconsiderando os acessos repetidos de alunos (várias páginas visualizadas por mesmo aluno), o número real de alunos que acessou pelo menos uma vez a plataforma foi de 3.177 no período de 01/07/2021 até 31/12/2021. Comparando com o semestre anterior, o número permaneceu em estabilidade (3188).</t>
  </si>
  <si>
    <t>O número executado corresponde a 102,69%, conforme indicado no Diagnóstico, mas o Sistema só aceitou o máximo de 100%.</t>
  </si>
  <si>
    <t>Valor, em R$, aplicado na aquisição</t>
  </si>
  <si>
    <t>Não foi realizado aplicação de recursos no primeiro semestre de 2021, visto que o contrato realizado ainda está vigente.</t>
  </si>
  <si>
    <t>Migração dos sistemas
acadêmicos para o sistema
GURI</t>
  </si>
  <si>
    <t>Percentual de funcionalidades migradas</t>
  </si>
  <si>
    <t>DTIC/ PROGRAD</t>
  </si>
  <si>
    <t>Esta meta deve ser revista, pois, o principal sistema da instituição é o SIE.</t>
  </si>
  <si>
    <t>Esta meta está sendo absorvida pelo SIE.</t>
  </si>
  <si>
    <t>Ampliação da conectividade
e assegurar a disponibilidade
na Universidade</t>
  </si>
  <si>
    <t>Número de unidades com conectividade ampliada no ano</t>
  </si>
  <si>
    <t>Duas unidades tiveram sua conectividade ampliada, PAMPATEC no Campus Alegrete e prédio de aquicultura no Campus Uruguaiana.
Quanto a rede sem fio, o projeto foi suspenso em virtude da pandemia.</t>
  </si>
  <si>
    <t>Percentual de cobertura da rede sem fio nas unidades</t>
  </si>
  <si>
    <t>Projeto suspenso em virtude da pandemia.</t>
  </si>
  <si>
    <t>Promoção do uso de reuniões virtuais no âmbito da Unipampa</t>
  </si>
  <si>
    <t>Número de espaços físicos habilitados para a reunião virtual</t>
  </si>
  <si>
    <t>Devido à pandemia, o indicador de ampliação de espaços físicos foi alterado para atender as exigências demandadas pelo novo cenário.</t>
  </si>
  <si>
    <t>Esta meta deve ser revista pois foi absorvida devido à plataforma suportar acesso com estações de trabalho e dispositivos móveis.</t>
  </si>
  <si>
    <t>Valor planejado para investimento em sofwares de reuniões virtuais.
Zoom Pro (10 licenças): R$ 20.000,00
StreamYard (10 licenças): R$ 20.000,00
Devido à pandemia, o indicador de ampliação de espaços físicos foi alterado para atender as exigências demandadas pelo novo cenário.</t>
  </si>
  <si>
    <t>Valor, em R$, aplicado na iniciativa</t>
  </si>
  <si>
    <t>Valor planejado para investimento em sofwares de reuniões virtuais.
Zoom Pro (10 licensas): R$ 20.000,00
StreamYard (10 licensas): R$ 20.000,00</t>
  </si>
  <si>
    <t>Objetivo 11 – Promover e desenvolver processos que visem a sustentabilidade do meio ambiente na universidade</t>
  </si>
  <si>
    <t>Implantação da política de Gestão Ambiental</t>
  </si>
  <si>
    <t>Plano de Gestão Ambiental Implantado</t>
  </si>
  <si>
    <t>Indicadores 01, 02 e 03 sem meta para o período.
Indicador 4 parcialmente alcançado.</t>
  </si>
  <si>
    <t>Quantidade de material de laboratório descartado adequadamente</t>
  </si>
  <si>
    <t xml:space="preserve">GABINETE (DILAB) / PROPLAN/ PROAD </t>
  </si>
  <si>
    <t>O plano de resíduos sólidos implantado não está sendo executado pela DILAB pois inclui resíduos domésticos gerados em todos cos campi.</t>
  </si>
  <si>
    <t>Até o mês de maio foram coletados/executados 22.575 litros. 
Pela retomada de algumas atividades laboratoriais devido às permissões indicadas pelas bandeiras adotadas na pandemia, principalmente do Campus Uruguaiana, a meta poderá ser alcançada, desde que, a geração de resíduos neste campus continue em torno de 8.000 litros por mês. Caso a universidade retorne às atividades presenciais nos próximos meses, é bem provável que a meta não seja alcançada e que para o ano de 2022 deva ser aumentada, a menos que haja uma possibilidade de tratamento dos resíduos nos campi.</t>
  </si>
  <si>
    <t>De maio a novembro de 2021 foram coletados/executados 43.606 litros (classes A, B e E).
De janeiro a novembro de 2021 = 66.181 litros.
Gastos R$ 150.695,27 reais (resíduos classes A, B e E).
Com o retorno de algumas atividades experimentais nos campi, o volume de resíduos se manteve na média ~5.500 L mensais, sendo assim, a meta PDI 2021 provavelmente será alcançada.
Para o ano de 2022, provável o valor de 73.000 L deve ser aumentado, pois há novos laboratórios e possivelmente maior volume resíduos gerados.</t>
  </si>
  <si>
    <t>Plano de resíduos sólidos implantado</t>
  </si>
  <si>
    <t>PROPLAN/ PROAD / GABINETE (DILAB)</t>
  </si>
  <si>
    <t>Plano de logística reversa implantado</t>
  </si>
  <si>
    <t xml:space="preserve">PROPLAN/ PROAD </t>
  </si>
  <si>
    <t>Promoção de ações que
visem o uso racional de
recursos naturais,
promovendo a
sustentabilidade ambiental</t>
  </si>
  <si>
    <t>Relatório de ações voltadas ao uso
racional de recursos naturais que promovam a sustentabilidade ambiental</t>
  </si>
  <si>
    <t>Aguardando a área de licitações implantar o mecanismo de identificação de pedidos com viés sustentável ou de compras que levem em consideração critérios de sustentabilidade, para que seja possível identificar os recursos que foram despendidos em compras dessa natureza.
Metas não alcançadas até o momento. Na condição de interface, formalizei por e-mail um reforço à área de licitações para que contabilize, controle e monitore os pedidos e processos de compra que sinalizam para o atendimento da iniciativa.
Metas parcialmente alcançadas.</t>
  </si>
  <si>
    <t xml:space="preserve">Necessita de um Plano de Sustentabilidade em execução para que seja possível emitir um relatório de ações voltadas ao uso racional de recursos naturais. </t>
  </si>
  <si>
    <t>Aguarda instalação de outras duas miniusinas de geração de energia para elaboração de relatório final das ações.</t>
  </si>
  <si>
    <t>Novo PLS Implantado</t>
  </si>
  <si>
    <t>Volume, em R$, de compras com viés sustentável realizado</t>
  </si>
  <si>
    <t xml:space="preserve">PROAD </t>
  </si>
  <si>
    <t xml:space="preserve">Não há na instituição um Plano de Sustentabilidade que incentive os setores demandantes a optarem por compras com viés sustentável. De toda maneira, durante encontros e capacitações se tem reforçado com as Unidades sobre a importância com a adoção de critérios de sustentabilidade nas compras e contratações.
O valor informado de R$ 1.657.468,47 diz respeito à instalação (já contratadas) das miniusinas de energia fotovoltaica nos campi (energia solar) </t>
  </si>
  <si>
    <t>Compromisso Social</t>
  </si>
  <si>
    <t>Objetivo 12 – Acompanhar o discente da universidade</t>
  </si>
  <si>
    <t>Acompanhamento do desempenho acadêmico dos discentes visando diminuir a retenção e a evasão</t>
  </si>
  <si>
    <t>Monitoramento do desempenho acadêmico discente ingressante por meio de ações afirmativas realizadas</t>
  </si>
  <si>
    <t>PROGRAD / PRAEC / ADAFI</t>
  </si>
  <si>
    <t xml:space="preserve">Além das atividades de acompanhamento realizadas pelo Núcleo de Desenvolvimento Educacional (NuDE), em 2018 foi criada a Comissão de Acompanhamento e Combate à Evasão e Retenção. Desde sua implantação, a comissão tem envidado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atualmente encontra-se aguardando a apreciação da Comissão Superior de Ensino. 
Em 2020, houve aprovação do Programa Institucional de Acompanhamento e Enfrentamento da Evasão e Retenção (RESOLUÇÃO CONSUNI/UNIPAMPA Nº 300, DE 10 DE DEZEMBRO DE 2020).  
Em paralelo a tramitação do programa nas instâncias de aprovação, a comissão de evasão e retenção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disponível no endereço https://sites.unipampa.edu.br/prograd/dados-da-graduacao/. 
Dentro os relatórios publicados, foram disponibilizados resultados das primeiras aplicações do questionários voltados a identificação da causas da evasão e retenção. Dada a recente aprovação do Programa Institucional, ocorrida juntamente as eleições das novas equipes diretivas e coordenadores de curso para período 2021-2025, as atividades da Comissão Institucional de Evasão e Retenção aguardando a posse dos novos gestores, que acontecerá em 01 de fevereiro de 2021. 
A comissão institucional foi reconstituída em 2021 e estão sendo retomadas as aplicações nos questionários semestralmente ao discentes da institucional no momento do ingresso da rematrícula e organizadas e/ou fomentadas atividades em previstas no Programa Institucional. Além dos questionários, estão sendo coletadas informações e planejadas ações para atender aos eixos previstos na Resolução nº 300/2020 e aos ações recomendadas no Anexo I. 
Ainda com relação aos resultados dos questionários, estes serão disponibilizados para os Núcleos de Desenvolvimento Educacional (NuDEs), Coordenações de Curso e Comissão Locais para estes possam incentivar e promover a realização de ações que minimizem os índices de retenção e evasão. Estes mesmos resultados serão utilizados pela reitoria para orientar a aplicação de recursos financeiros nos editais de fomento aos campi. 
Nesse contexto, uma vez que a iniciativa passou a fazer parte do planejamento institucional somente em 2019/2 e a Resolução do Programa Institucional aprovada em dezembro de 2020, e a situação de pandemia vivida no país desde 2020 que demandou esforços da Instituição para dar continuidade às suas atividades no modelo de ensino remoto, ainda não foram produzidos relatórios de acompanhamento. 
Além disso, 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solicitado à Diretoria de Tecnologia da Informação uma ferramenta no Portal do Aluno agregada as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desses grupos, para a partir desses resultados elaborar estratégias diferenciadas (caso necessário). 
</t>
  </si>
  <si>
    <t>A meta é anual, ainda poderá ser alcançada no segundo semestre.</t>
  </si>
  <si>
    <t xml:space="preserve">Além das atividades de acompanhamento realizadas pelo Núcleo de Desenvolvimento Educacional (NuDE), em 2018 foi criada a Comissão de Acompanhamento e Combate à Evasão e Retenção. Desde sua implantação, a comissão tem envidado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foi aprovado pela Resolução CONSUNI/UNIPAMPA Nº 300, de 10 de dezembro de 2020.  
Em paralelo a tramitação do programa nas instâncias de aprovação, a Comissão Institucional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em https://sites.unipampa.edu.br/prograd/dados-da-graduacao/. 
Dentre os relatórios publicados, foram disponibilizados resultados das primeiras aplicações do questionários voltados à identificação das causas da evasão e retenção. Dada a aprovação do Programa Institucional, assim as eleições das novas equipes diretivas e coordenadores de curso para o período 2021-2025, a Comissão institucional foi reconstituída em 2021 e estão sendo retomadas as aplicações dos questionários, semestralmente, aos discentes da instituição, no momento do ingresso da rematrícula, sendo organizadas e/ou fomentadas as atividades previstas no Programa Institucional. Além dos questionários, estão sendo coletadas informações e planejadas ações para atender aos eixos previstos na Resolução nº 300/2020 e as ações recomendadas no Anexo I. 
Ainda com relação aos resultados dos questionários, estes serão disponibilizados para os Núcleos de Desenvolvimento Educacional (NuDEs), Coordenações de Curso e Comissões Locais para que possam incentivar e promover a realização de ações que minimizem os índices de retenção e evasão. Estes mesmos resultados serão utilizados pela Reitoria para orientar a aplicação de recursos financeiros nos editais de fomento aos campi. 
Nesse contexto, uma vez que a iniciativa passou a fazer parte do planejamento institucional somente em 2019/2 e a Resolução do Programa Institucional aprovada em dezembro de 2020, bem como a situação de pandemia vivida no país desde 2020  demandou esforços da Instituição para dar continuidade às suas atividades, no modelo de atividades de ensino remoto emergenciais, não foram produzidos relatórios de acompanhamento. 
Além disso, o trabalho ainda se encontra na fase inicial de aplicação e revisão da metodologia (validação dos questionários) e de ferramentas para aplicação destes.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para, a partir desses resultados, elaborar estratégias diferenciadas (caso necessário). 
</t>
  </si>
  <si>
    <t xml:space="preserve">Nesse contexto, uma vez que a iniciativa passou a fazer parte do planejamento institucional somente em 2019/2 e a Resolução do Programa Institucional aprovada em dezembro de 2020, bem como a situação de pandemia vivida no país desde 2020  demandou esforços da Instituição para dar continuidade às suas atividades, no modelo de atividades de ensino remoto emergenciais, não foram produzidos relatórios de acompanhamento. 
Além disso, o trabalho ainda se encontra na fase inicial de aplicação e revisão da metodologia (validação dos questionários) e de ferramentas para aplicação destes.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para, a partir desses resultados, elaborar estratégias diferenciadas (caso necessário). </t>
  </si>
  <si>
    <t>Monitoramento do desempenho acadêmico discente ingressante pela ampla concorrência</t>
  </si>
  <si>
    <t>PROGRAD/ PRAEC</t>
  </si>
  <si>
    <t xml:space="preserve">Além das atividades de acompanhamento realizadas pelo Núcleo de Desenvolvimento Educacional (NuDE), em 2018 foi criada a Comissão de Acompanhamento e Combate à Evasão e Retenção. Desde sua implantação, a comissão tem envidado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atualmente encontra-se aguardando a apreciação da Comissão Superior de Ensino. 
Em 2020, houve aprovação do Programa Institucional de Acompanhamento e Enfrentamento da Evasão e Retenção (RESOLUÇÃO CONSUNI/UNIPAMPA Nº 300, DE 10 DE DEZEMBRO DE 2020).  
Em paralelo a tramitação do programa nas instâncias de aprovação, a comissão de evasão e retenção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disponível no endereço https://sites.unipampa.edu.br/prograd/dados-da-graduacao/. 
Dentro os relatórios publicados, foram disponibilizados resultados das primeiras aplicações do questionários voltados a identificação da causas da evasão e retenção. Dada a recente aprovação do Programa Institucional, ocorrida juntamente as eleições das novas equipes diretivas e coordenadores de curso para período 2021-2025, as atividades da Comissão Institucional de Evasão e Retenção aguardando a posse dos novos gestores, que acontecerá em 01 de fevereiro de 2021. 
A comissão institucional foi reconstituída em 2021 e estão sendo retomadas as aplicações nos questionários semestralmente ao discentes da institucional no momento do ingresso da rematrícula e organizadas e/ou fomentadas atividades em previstas no Programa Institucional. Além dos questionários, estão sendo coletadas informações e planejadas ações para atender aos eixos previstos na Resolução nº 300/2020 e aos ações recomendadas no Anexo I. 
Ainda com relação aos resultados dos questionários, estes serão disponibilizados para os Núcleos de Desenvolvimento Educacional (NuDEs), Coordenações de Curso e Comissão Locais para estes possam incentivar e promover a realização de ações que minimizem os índices de retenção e evasão. Estes mesmos resultados serão utilizados pela reitoria para orientar a aplicação de recursos financeiros nos editais de fomento aos campi. 
Nesse contexto, uma vez que a iniciativa passou a fazer parte do planejamento institucional somente em 2019/2 e a Resolução do Programa Institucional aprovada em dezembro de 2020, e a situação de pandemia vivida no país desde 2020 que demandou esforços da Instituição para dar continuidade às suas atividades no modelo de ensino remoto, ainda não foram produzidos relatórios de acompanhamento. 
Além disso, 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solicitado à Diretoria de Tecnologia da Informação uma ferramenta no Portal do Aluno agregada as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desses grupos, para a partir desses resultados elaborar estratégias diferenciadas (caso necessário). </t>
  </si>
  <si>
    <t>Avaliação do desempenho acadêmico discente dos ingressantes por meio de ações
afirmativas realizadas</t>
  </si>
  <si>
    <t>Avaliação do desempenho acadêmico discente dos ingressantes por meio da ampla
Concorrência</t>
  </si>
  <si>
    <t>Identificação e avaliação do perfil dos discentes da Universidade</t>
  </si>
  <si>
    <t>Relatório do monitoramento do perfil do discente por curso</t>
  </si>
  <si>
    <t>PROGRAD / PRAEC</t>
  </si>
  <si>
    <t>Além das atividades de acompanhamento realizadas pelo Núcleo de Desenvolvimento Educacional (NuDE), em 2018 foi criada a Comissão de Acompanhamento e Combate à Evasão e Retenção. Desde sua implantação, a comissão tem envidado esforços para identificar as causas (motivos) que levaram os discentes a evadirem da UNIPAMPA e/ou dos cursos de graduação. Em 2019 houve a primeira aplicação dos questionários para os discentes evadidos, e a partir destes resultados a comissão passou a trabalhar na elaboração do Programa Institucional de Acompanhamento e Combate à Evasão, o qual atualmente encontra-se aguardando a apreciação da Comissão Superior de Ensino.
Em 2020, houve aprovação do Programa Institucional de Acompanhamento e Enfrentamento da Evasão e Retenção (RESOLUÇÃO CONSUNI/UNIPAMPA Nº 300, DE 10 DE DEZEMBRO DE 2020). 
Em paralelo a tramitação do programa nas instâncias de aprovação, a comissão de evasão e retenção começou a trabalhar na confecção e disponibilização de relatórios, gerados a partir dos registros acadêmicos disponíveis no Sistema SIE, que visam identificar os índices de evasão por curso e de retenção por componente curricular. Estas informações estão públicas para comunidade na página da Pró-Reitoria de Graduação, através de um conjunto de relatórios construídos em parceria com o Escritório de Processos da Pró-Reitoria de Planejamento e Infraestrutura (EPROC/PROPLAN), criados especificamente para divulgação dos dados de evasão e retenção, disponível no endereço https://sites.unipampa.edu.br/prograd/dados-da-graduacao/.
Dentro os relatórios publicados, foram disponibilizados resultados das primeiras aplicações do questionários voltados a identificação da causas da evasão e retenção. Dada a recente aprovação do Programa Institucional, ocorrida juntamente as eleições das novas equipes diretivas e coordenadores de curso para período 2021-2025, as atividades da Comissão Institucional de Evasão e Retenção aguardando a posse dos novos gestores, que acontecerá em 01 de fevereiro de 2021.
A comissão institucional foi reconstituída em 2021 e estão sendo retomadas as aplicações nos questionários semestralmente ao discentes da institucional no momento do ingresso da rematrícula e organizadas e/ou fomentadas atividades em previstas no Programa Institucional. Além dos questionários, estão sendo coletadas informações e planejadas ações para atender aos eixos previstos na Resolução nº 300/2020 e aos ações recomendadas no Anexo I.
Ainda com relação aos resultados dos questionários, estes serão disponibilizados para os Núcleos de Desenvolvimento Educacional (NuDEs), Coordenações de Curso e Comissão Locais para estes possam incentivar e promover a realização de ações que minimizem os índices de retenção e evasão. Estes mesmos resultados serão utilizados pela reitoria para orientar a aplicação de recursos financeiros nos editais de fomento aos campi.
Nesse contexto, uma vez que a iniciativa passou a fazer parte do planejamento institucional somente em 2019/2 e a Resolução do Programa Institucional aprovada em dezembro de 2020, e a situação de pandemia vivida no país desde 2020 que demandou esforços da Instituição para dar continuidade às suas atividades no modelo de ensino remoto, ainda não foram produzidos relatórios de acompanhamento.
Além disso, 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solicitado à Diretoria de Tecnologia da Informação uma ferramenta no Portal do Aluno agregada as solicitações de matrícula web.
Cabe destacar que a comissão optou por não distinguir alunos ingressantes por ampla concorrência dos alunos ingressantes por ações afirmativas. A avaliação desses grupos é que irá determinar se há diferença significativa no desempenho desses grupos, para a partir desses resultados elaborar estratégias diferenciadas (caso necessário).</t>
  </si>
  <si>
    <t>Criado em 2020, o Programa Institucional de Acompanhamento e Enfrentamento da Evasão e Retenção (aprovado pela Resolução CONSUNI/UNIPAMPA Nº 300, de 10 de dezembro de 2020) teve origem na Comissão de Acompanhamento e Combate à Evasão e Retenção constituída em 2018.
Com relação à iniciativa “Identificação e avaliação do perfil dos discentes da Universidade”, desde 2019 estão em andamento duas ações: a) aplicação do questionário para discentes ingressantes; e  b) aplicação do questionário para discentes evadidos.
Os resultados destes questionários estão disponibilizados para toda comunidade no site da Pró-Reitoria de Graduação, na área “Dados da Graduação” - https://sites.unipampa.edu.br/prograd/dados-da-graduacao/. Neste mesmo espaço está publicado um painel de dados chamado “Perfil dos Acadêmicos de Graduação e Pós-Graduação”, gerado a partir das informações registradas no Sistema de Informações para o Ensino (SIE).  
Ainda com relação aos resultados dos questionários, foram disponibilizados para os Núcleos de Desenvolvimento Educacional (NuDEs), Coordenações de Curso e Comissão Locais para que possam incentivar e promover a realização de ações que minimizem os índices de retenção e evasão. Estes mesmos resultados estão sendo utilizados pela Reitoria para orientar a aplicação de recursos financeiros nos editais de fomento aos campi.
Nesse contexto, uma vez que a iniciativa passou a fazer parte do planejamento institucional somente em 2019/2 e a Resolução do Programa Institucional foi aprovada em dezembro de 2020, bem como a situação de pandemia vivida no país desde 2020 demandou esforços da Instituição para dar continuidade às suas atividades no modelo de atividades de ensino remoto emergenciais, ainda não foram produzidos relatórios de acompanhamento.
Além disso, 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t>
  </si>
  <si>
    <t>A iniciativa passou a fazer parte do planejamento institucional somente em 2019/2 e a Resolução do Programa Institucional foi aprovada em dezembro de 2020, bem como a situação de pandemia vivida no país desde 2020 demandou esforços da Instituição para dar continuidade às suas atividades no modelo de atividades de ensino remoto emergenciais, ainda não foram produzidos relatórios de acompanhamento.
Além disso, o trabalho ainda se encontra na fase inicial de aplicação e revisão da metodologia (validação dos questionários) e de ferramentas para aplicação dos questionários. Atualmente a Comissão tem utilizado a ferramenta LimeSurvey, que é um software livre para aplicação de questionários online, no entanto, já foi solicitada à Diretoria de Tecnologia da Informação uma ferramenta no Portal do Aluno, agregada às solicitações de matrícula web.</t>
  </si>
  <si>
    <t>Percentual de discentes ingressantes no ano atendidos pelas políticas de inclusão da Universidade</t>
  </si>
  <si>
    <t>ADAFI / PRAEC</t>
  </si>
  <si>
    <t xml:space="preserve">Não recebemos informações das cogestoras. </t>
  </si>
  <si>
    <t>Percentual de discentes com deficiência atendidos pelas políticas de inclusão da Universidade</t>
  </si>
  <si>
    <t>ADAFI</t>
  </si>
  <si>
    <t xml:space="preserve">Não recebemos as informações da cogestora. </t>
  </si>
  <si>
    <t>Acompanhamento dos egressos da Universidade</t>
  </si>
  <si>
    <t>Percentual de egressos efetivamente acompanhados</t>
  </si>
  <si>
    <t>PROGRAD/ PROPPI</t>
  </si>
  <si>
    <t xml:space="preserve">Foi aprovada a Resolução CONSUNI/UNIPAMPA Nº 294, DE 30 DE NOVEMBRO DE 2020, que cria o Programa e dá diretrizes para Acompanhamento de Egressos de Graduação e de Pós-Graduação. </t>
  </si>
  <si>
    <t>A avaliação deste ano ainda não foi realizada pois o instrumento de avaliação é enviado aos egressos somente no final do ano. 
Essa meta é anual, será alcançada no segundo semestre.</t>
  </si>
  <si>
    <t xml:space="preserve">Em relação aos egressos da graduação, foram acompanhados 667 de 5615 concluintes. Quanto ao quantitativo de egressos da Pós-Graduação acompanhados até o momento é de 209 de 1.808, mediante respostas ao instrumento de monitoramento adotado pela Universidade. Instrumento que se encontra aberto por mais um mês para manifestações dos egressos. Assim, o total de egressos acompanhados na graduação e pós,  até 10.01.22,  é 876 de 7.423 concluintes.  </t>
  </si>
  <si>
    <t>O prazo para preenchimento do instrumento de monitoramento adotado pela Universidade se encontra aberto até 31 de janeiro de 2022, havendo assim, chance de que a meta estipulada seja alcançada. Caso não seja, será reavaliado pelo Grupo de Trabalho responsável com o objetivo de ampliar o número de respostas para atingimento da meta estipulada. Cabe salientar que o prazo para resposta ao questionário é 31 de janeiro de 2022, então, ainda pode haver variação no total de respondentes. Percebe-se a necessidade de avaliar as prováveis razões para o baixo número de respondentes e de respostas incompletas; bem como é necessário ampliar as ações institucionais de divulgação da pesquisa junto aos egressos.</t>
  </si>
  <si>
    <t>Avaliação dos egressos da Universidade realizada</t>
  </si>
  <si>
    <t>Implementação da Política Cultural, de Esporte e de Lazer</t>
  </si>
  <si>
    <t>N.º de eventos e atividades culturais, esportivas e de lazer promovidos</t>
  </si>
  <si>
    <t>PRAEC/ PROEXT</t>
  </si>
  <si>
    <t>Como o primeiro semestre de 2021 começou recentemente, acreditamos que a meta será alcançada até o final do segundo semestre letivo.</t>
  </si>
  <si>
    <t>Em função da excepcionalidade do calendário acadêmico, nesse momento não é possível informar o quantitativo alcançado.</t>
  </si>
  <si>
    <t xml:space="preserve">O valor informado é referente ao que foi desenvolvido pela PRAEC. A PROEXT não encaminhou os dados. </t>
  </si>
  <si>
    <t>Público Atingido</t>
  </si>
  <si>
    <t>O número de alunos atingidos não será informado, pois o prazo para a conclusão dos projetos é final de janeiro, não sendo possível nesse momento informar o quantitativo de alunos.</t>
  </si>
  <si>
    <t>Objetivo 13 – Proporcionar condições de pemanência dos discentes na Universidade</t>
  </si>
  <si>
    <t>Acesso dos discentes a recursos para a participação em eventos (internos e externos)</t>
  </si>
  <si>
    <t>% de discentes contemplados com recursos financeiros visando sua participação em eventos no ano</t>
  </si>
  <si>
    <t>PRAEC</t>
  </si>
  <si>
    <t xml:space="preserve">Meta não executada. Não ocorreram investimentos no período para os eventos selecionados para a avaliação,quais sejam: SIEPE, PAPE, PAPEC.
Destacamos que em virtude do corte em 20%, os recursos existente foram utilizados para a manutenção do plano de permanência. </t>
  </si>
  <si>
    <t>Meta não executada. Não ocorreram investimentos no período para os eventos selecionados para a avaliação,quais sejam: SIEPE, PAPE, PAPEC</t>
  </si>
  <si>
    <t xml:space="preserve">Meta não executada. Não ocorreram investimentos no período para os eventos selecionados para a avaliação,quais sejam: SIEPE, PAPE, PAPEC. </t>
  </si>
  <si>
    <t>Total de recursos aplicados em participações discentes em eventos</t>
  </si>
  <si>
    <t>Fornecimento de condições econômicas de permanência ao discente</t>
  </si>
  <si>
    <t>% de discentes contemplados com bolsa permanência em relação ao total de alunos que solicitaram o benefício (de vulnerabilidade socioeconômica)</t>
  </si>
  <si>
    <t>Meta não realizada em virtude do ano letivo de 2020 ter sido concluído apenas ao final do primeiro semestre de 2021, e nesse período não ter havido edital de ingresso na Universidade. A expectativa é que o novo edital seja lançado em agosto.</t>
  </si>
  <si>
    <t>Meta não realizada em virtude do ano letivo de 2020 ter sido concluído apenas ao final do primeiro semestre de 2021, e nesse período não ter havido edital (até o momento) de ingresso na Universidade.</t>
  </si>
  <si>
    <t>Oferta da alimentação subsidiada</t>
  </si>
  <si>
    <t>Percentual de discentes vulneráveis
atendidos com alimentação subsidiada integral</t>
  </si>
  <si>
    <t>Meta não realizada em virtude da Pandemia do COVID, e consequentemente da realização de atividades letivas exclusivamente remotas, os serviços dos Restaurantes Universitários estão suspensos e portanto não há o fornecimento de alimentação parcialmente subsidiada. Apenas é fornecido um auxílio alimentação em caráter pecuniário de 200 reais</t>
  </si>
  <si>
    <t>Meta não realizada em virtude da Pandemia do COVID, e consequentemente da realização de atividades letivas exclusivamente remotas, os serviços dos Restaurantes Universitários estão suspensos e portanto não há o fornecimento de alimentação subsidiada.</t>
  </si>
  <si>
    <t>Percentual de discentes atendidos com alimentação subsidiada parcialmente</t>
  </si>
  <si>
    <t>Subsídio do transporte urbano aos discentes em vulnerabilidade econômica</t>
  </si>
  <si>
    <t>% de discentes em vulnerabilidade socioeconômica atendidos pelo Auxílio-transporte</t>
  </si>
  <si>
    <t>Meta não realizada em virtude da Pandemia do COVID, e consequentemente da realização de atividades letivas exclusivamente remotas, a modalidade foi suspensa, e atualmente é concedida apénas aos estudantes que comprovam estar realizando atividades presenciais.</t>
  </si>
  <si>
    <t>Meta não realizada em virtude da Pandemia do COVID, e consequentemente da realização de atividades letivas exclusivamente remotas, a modalidade foi suspensa, e atualmente é concedida apenas aos estudantes que comprovam estar realizando atividades presenciais.</t>
  </si>
  <si>
    <t>Utilização da moradia
Estudantil</t>
  </si>
  <si>
    <t>Nº de moradias estudantis implantadas</t>
  </si>
  <si>
    <t>PRAEC/ PROPLAN</t>
  </si>
  <si>
    <t xml:space="preserve">Meta será executada no 2º semestre. </t>
  </si>
  <si>
    <t xml:space="preserve">Devido a suspensão das atividades letivas presenciais prevemos a abertura das moradias estudantis de Dom Pedrito e Jaguarão em 2022. </t>
  </si>
  <si>
    <t>Nº de moradias estudantis autorizadas ao uso</t>
  </si>
  <si>
    <t>Nº de discentes utilizando a moradia no ano</t>
  </si>
  <si>
    <t>No ano de 2021, em virtude da Pandemia do COVID, e consequentemente da realização de atividades letivas exclusivamente remotas, a maior parte dos estudantes retornou para suas cidades de origem.</t>
  </si>
  <si>
    <t xml:space="preserve">Meta não atingida devido a suspensão das atividades letivas presenciais prevemos a abertura das moradias estudantis de Dom Pedrito e Jaguarão em 2022. </t>
  </si>
  <si>
    <r>
      <t>Objetivo 14 – Promover a saúde biopsicossocial do discente</t>
    </r>
    <r>
      <rPr>
        <b/>
        <sz val="11"/>
        <color indexed="8"/>
        <rFont val="Calibri"/>
        <family val="2"/>
      </rPr>
      <t xml:space="preserve"> </t>
    </r>
    <r>
      <rPr>
        <b/>
        <sz val="11"/>
        <rFont val="Calibri"/>
        <family val="2"/>
      </rPr>
      <t>Objetivo 14 – Promover a saúde biopsicossocial do discente</t>
    </r>
    <r>
      <rPr>
        <b/>
        <sz val="11"/>
        <color indexed="8"/>
        <rFont val="Calibri"/>
        <family val="2"/>
      </rPr>
      <t xml:space="preserve"> </t>
    </r>
    <r>
      <rPr>
        <b/>
        <sz val="11"/>
        <rFont val="Calibri"/>
        <family val="2"/>
      </rPr>
      <t>Objetivo 14 – Promover a saúde biopsicossocial do discente</t>
    </r>
    <r>
      <rPr>
        <b/>
        <sz val="11"/>
        <color indexed="8"/>
        <rFont val="Calibri"/>
        <family val="2"/>
      </rPr>
      <t xml:space="preserve"> </t>
    </r>
  </si>
  <si>
    <t>Acompanhamento psicossocial e pedagógico ao discente</t>
  </si>
  <si>
    <t>Número de discentes em acompanhamento pedagógico no Ano</t>
  </si>
  <si>
    <t>Meta anual</t>
  </si>
  <si>
    <t xml:space="preserve">Número de discentes em acompanhamento pedagógico no ano: meta parcial, pois o resultado total será informado no próximo período de monitoramento. </t>
  </si>
  <si>
    <t>A meta de atendimento psicológico foi cumprida, pois as novas fermentas adotadas possibilitaram a ampliação do atendimento,  já em relação ao apoio pedagógico, devido à publicação da IN n° 21/2021 que reduziu o percentual mínimo de desempenho acadêmico de 60% para 25% impactou no número final de atendimentos pedagógicos realizados no ano.</t>
  </si>
  <si>
    <t>Número de discentes em acompanhamento psicológico no Ano</t>
  </si>
  <si>
    <t>Número de atendimentos registrados pelos NUDE’S no ano</t>
  </si>
  <si>
    <t>Oferta de ações voltadas a Saúde Mental</t>
  </si>
  <si>
    <t>Número de ações voltadas à Saúde Mental</t>
  </si>
  <si>
    <t>Objetivo 15 – Garantir a todos os discentes, em especial as pessoas com deficiência, a participação nas atividades de ensino, pesquisa e extensão</t>
  </si>
  <si>
    <t>Construção da política de Acessibilidade e Inclusão da
Universidade</t>
  </si>
  <si>
    <t>Política de Inclusão Criada</t>
  </si>
  <si>
    <t xml:space="preserve">ADAFI </t>
  </si>
  <si>
    <t>-Foi realizado o evento " I Semana de Inclusão";
-Aquisição de materiais (filmadoras) que irão auxiliar nas transmissões e traduções em LIBRAS; Recebimento de livros acessíveis para pessoas com deficiência visual em EPUB.</t>
  </si>
  <si>
    <t xml:space="preserve">AÇÕES COM OBJETIVO DE CONCIENTIZAR A RESPEITE DA NECESSIDADE DE CONSTRUÇÃO DE POLÍTICA DE ACESSIBILIDADE E INCLUSÃO DA UNIVERIDADE
•Curso de TDAH - ministrado pela FCEE;
•Curso de Técnicas para Criação de Documentos Digitais Acessíveis aplicadas à Deficiência Visual (TECDOC) - promovidas pelo IBC;
•Curso de Ferramentas digitais com ênfase em deficiência visual; 
•Evento “Setembro do Surdo” realizado com o objetivo de conscientizar a comunidade acadêmica e comunidade externa sobre os direitos dos Surdos, as vivências e lutas das minorias Surdas e a importância do Profissional TILS;
•II Semana da Inclusão, realizada em dezembro;
•Contribuição da equipe NInA na elaboração da Resolução CONSUNI/UNIPAMPA nº 328/2021
</t>
  </si>
  <si>
    <t>Aperfeiçoamento da atuação de trabalho do(s) NuDE(s) nas Unidades Acadêmicas</t>
  </si>
  <si>
    <t>Atos administrativos definidos Institucionalmente</t>
  </si>
  <si>
    <t>PROGRAD /PRAEC / ADAFI</t>
  </si>
  <si>
    <t>Foi formado um Grupo de Estudos sobre CNV - Comunicação não-violenta - e foram realizadas reuniões semanais. O referido estudo visa inicialmente apoiar o NuDE nas questões de mediação de conflitos entre os diferentes atores da comunidade acadêmica e posteriormente formar uma rede a ser disseminada entre os demais servidores de todas as unidades e Reitoria, a fim de fomentar uma cultura de paz na Instituição. 
Foi também levada adiante, conjuntamente com a PRAEC, a questão da proposta de alteração do Regimento do NuDE, cujo processo encontra-se em análise pela Reitoria. Solicitamos que a forma de cálculo seja alterada para " ações de Aperfeiçoamento da atuação de trabalho do(s) NuDE(s) nas Unidades Acadêmicas".</t>
  </si>
  <si>
    <t>O número de atos administrativos (Portarias, Normas Internas e resoluções)
a serem criados ao ano são muito limitados. Solicitamos que a forma de cálculo seja alterada para " ações de Aperfeiçoamento da atuação de trabalho do(s) NuDE(s) nas Unidades Acadêmicas".</t>
  </si>
  <si>
    <t xml:space="preserve">Foi formado um Grupo de Estudos sobre CNV - Comunicação não violenta - e foram realizadas reuniões semanais para estudo da temática, visando inicialmente apoiar o NuDE nas questões de mediação de conflitos entre os diferentes atores da comunidade acadêmica e, posteriormente, formar uma rede a ser disseminada entre os demais servidores de todas as unidades e Reitoria, a fim de fomentar uma cultura de paz na Instituição. 
Também, a proposta de alteração da Resolução nº 239, de 25 de abril de 2019 (Regimento dos NuDEs), conforme o processo SEI 23100.013721/2019-75, encontra-se em tramitação na Comissão Permanente de Regimentos e Normas do CONSUNI.
Ainda, foi aprovada a Resolução CONSUNI/UNIPAMPA nº 328 de 04 de novembro de 2021 (Diretrizes para Acessibilidade no âmbito do Projeto Pedagógico dos Cursos de Graduação e para a instituição de Formativos Flexíveis para discentes com deficiência no âmbito da Universidade Federal do Pampa), a qual apresenta algumas ações que requerem a atuação dos NuDEs. 
</t>
  </si>
  <si>
    <t xml:space="preserve">Sugere-se a revisão da meta, pois 5 atos institucionais (portarias, resoluções etc.) anuais é um número alto de difícil alcance, considerando o tempo necessário para a tramitação das normativas (prazos e fluxos institucionais), bem como para a consulta aos interessados, análise das proposições, inclusão destas no texto etc. </t>
  </si>
  <si>
    <t>Combate a discriminação de gênero, raça, etnia e religião</t>
  </si>
  <si>
    <t>Esta meta será concluída até o final do ano. Neste primeiro semestre realizamos capacitações para as Comissões de Heteroidentificação, interlocuções com Pró-reitorias sobre a temática, auxiliamos na elaboração de editais que visam maiores oportunidades para discentes ingressantes por Ações afirmativas (com recorte racial) e também realizamos VII Fórum de NEABIs. Servidores da ADAFI também são membros ativos de Comissões responsáveis pelo ingresso de discentes conforme Lei 12.711/2012 (garante a reserva de 50% das matrículas por curso e turno nas universidades federais)</t>
  </si>
  <si>
    <t>Atende ao objetivo da ADAFI, sua equipe, principalmente através do Núcleo de Ações Afirmativas e Sociais,  participou da elaboração e organização de eventos internos e externos que visam formação para o combate a discriminação em seus diversos aspectos.</t>
  </si>
  <si>
    <t>Ações realizadas no segundo semestre de 2021/2 visando atender a esta Iniciativa
•Participar da Comissão Cinquentenário do 20 de novembro, comissão responsável por fomentar e realizar atividades em comemoração ao “Dia da Consciência Negra;
•Integrar, juntamente com IFES dos estados de Santa Catarina, Paraná e Rio Grande do Sul, a COMISSÃO responsável pela realização do VI FÓRUM. Nesta 6º edição a promoção de debates sobre o tema das ações afirmativas foi totalmente virtual pela plataforma do YouTube do IFRS. O Fórum de Ações Afirmativas tem sido um importante espaço de discussão, avaliação e de defesa dessas políticas públicas.
•Organizar o Evento: “Seminário Negras Reitorias” gestão de instituições de Ensino
Superior e ações afirmativas: Perspectiva de Reitores(as) Negros(as);
• Apresentar um relato das ações da Universidade em Seminário 10 Anos de Políticas de Cotas - Experiências das Comissões de Heteroidentificação nas Universidades – Realizado pela UFRJ;
•Organizar o I Novembro Negro da Unipampa, considerando que no âmbito social, a Educação das Relações Étnico-Raciais atua como uma estratégia de combate ao racismo e às violências de caráter epistemológico, a Unipampa  resolveu incluir entre as suas atividades do Novembro Negro uma formação na referida temática para comunidade interna e externa. Uma das atividades foi realizada para os Gestores e professores da rede básica. O evento foi realizado de forma hibrida, no munícipio de Bagé receberam esta formação de forma presencial 235 educadores;
•Elaboração e gestão de edital 375/2021 – Edital de Seleção de Bolsistas Indigena e Quilombolas Área de Bolsa: Ações Afirmativas e Indígenas e Quilombolas.</t>
  </si>
  <si>
    <t>Adequação das técnicas pedagógicas para discentes com necessidades educacionais especiais garantindo a qualidade de formação</t>
  </si>
  <si>
    <t>N.º de iniciativas para atender os discentes com necessidades educacionais especiais apresentadas nos currículos dos cursos</t>
  </si>
  <si>
    <t xml:space="preserve">ADAFI / PROGRAD </t>
  </si>
  <si>
    <t>-Número de ações informadas pelos Campus de Itaqui e S.Borja.
- A Prograd está ministrando cursos, desde 2020, na área de acessibilidade de materiais digitais para professores e estudantes. Eles estão adquirindo os conhecimentos básicos necessários. Segue abaixo dados dos cursos:
2021 - Curso Acessibilidade de Materiais Educacionais Digitais (em andamento) - 285 participantes ativos
2020 - Curso Produção de documentos digitais acessíveis - 23 participantes concluintes
2020 - Curso Orientações de acessibilidade para conteúdos web - 16 participantes concluintes
2020 - Curso Apoio à produção de materiais educacionais digitais acessíveis - 70 participantes concluintes-Número de ações informadas pelos Campis de Itaqui e S.Borja.
- A Prograd está ministrando cursos, desde 2020, na área de acessibilidade de materiais digitais para professores e estudantes. Eles estão adquirindo os conhecimentos básicos necessários. Segue abaixo dados dos cursos:
2021 - Curso Acessibilidade de Materiais Educacionais Digitais (em andamento) - 285 participantes ativos
2020 - Curso Produção de documentos digitais acessíveis - 23 participantes concluintes
2020 - Curso Orientações de acessibilidade para conteúdos web - 16 participantes concluintes
2020 - Curso Apoio à produção de materiais educacionais digitais acessíveis - 70 participantes concluintes</t>
  </si>
  <si>
    <t xml:space="preserve">Além das ações já informadas no monitoramento anterior realizadas pela PROGRAD, em algumas vezes com a colaboração do NInA em  2021, foi aprovada a Resolução CONSUNI/UNIPAMPA nº 328/2021 que apresenta as Diretrizes para Acessibilidade no âmbito do Projeto Pedagógico dos Cursos de Graduação e para a instituição de Percursos Formativos Flexíveis para discentes com deficiência no âmbito da Universidade Federal do Pampa. A normativa contempla orientações referentes à acessibilidade pedagógica, garantindo aos discentes com deficiência adaptações como a adequação de conteúdos, metodologias de ensino, recursos didáticos e equipamentos, e adoção de formas de avaliação que respondam às necessidades dos discentes e garantam a acessibilidade nas atividades de ensino, pesquisa e extensão desenvolvidas na Instituição. O prazo para implementação da referida resolução é 16 de novembro de 2023, sendo que, a partir da publicação, o Núcleo de PPCs/PROGRAD está atualizando documentos orientadores (Elementos do PPC e Template) para a elaboração/revisão de PPCs, bem como os documentos relacionados à avaliação dos cursos (formulários eletrônicos), tendo em vista o atendimento da legislação. Também, o Núcleo de PPCs dará continuidade às ações de orientação às Coordenações de Cursos/Núcleos Docentes Estruturantes no processo de revisão de PPCs e em resposta a dúvidas pontuais para que sejam previstas no PPC as adequações curriculares e metodológicas tendo em vista a qualidade da formação dos discentes com deficiência. Ainda, a PROGRAD promoveu o Curso “Acessibilidade de Materiais Educacionais Digitais”, realizado na modalidade EaD de 21/06 a 22/08/21, o qual foi desenvolvido para a capacitação dos bolsistas e coordenadores locais da Chamada Interna da Prograd nº 1/2021 - Monitoria de Apoio à Produção de Materiais Educacionais Digitais Acessíveis. A ação visou capacitar os participantes no que diz respeito à adequação de materiais educacionais digitais às orientações de acessibilidade, com vistas a minimizar barreiras comunicacionais e de acesso ao conhecimento no ambiente de ensino-aprendizagem, em consonância com o disposto na Lei Brasileira de Inclusão de 2015, artigo 3º, inciso IV, alínea “d”. Foram qualificados 137 participantes, entre eles, 20 servidores e 117 estudantes da Unipampa. Em 2022, a PROGRAD deve intensificar as ações de incentivo à articulação nos campi entre os bolsistas capacitados e os cursos, no intuito de qualificar o processo de produção de materiais digitais acessíveis. Ainda, foram enviadas orientações às Coordenações de Cursos (processo 23100.013017/2021-37) para que os PPCs e páginas dos cursos tenham condições de acessibilidade no intuito de garantir aos discentes o acesso aos arquivos que organizam o funcionamento dos cursos. </t>
  </si>
  <si>
    <t>Com a aprovação da Resolução CONSUNI/UNIPAMPA nº 328/2021 e considerando que esta é recente e o prazo para vigência é 16 de novembro de 2023, a PROGRAD expressa que não é possível quantificar as iniciativas para atender os discentes com necessidades educacionais especiais apresentadas nos currículos dos cursos, pois estas informações ainda não foram incluídas nos PPCs.  Também, a partir das orientações enviadas às Coordenações de Cursos, deve haver o aumento do número de PPCs e páginas institucionais com condições de acessibilidade. Assim considerando esta meta terá que deixar de ser anual.</t>
  </si>
  <si>
    <t>Garantia das condições de Acessibilidade nos PPCs de Graduação</t>
  </si>
  <si>
    <t>Número de PPCs acessíveis disponíveis</t>
  </si>
  <si>
    <t>As orientações para acessibilidade dos PPCs tiveram início em 2020, ano em que houve pouco ingresso de PPCs para revisão, de modo que somente a partir da continuidade de tramitação destes PPCs, bem como do envio de orientações via ofício a todos os cursos de graduação, os Projetos deverão ser enviados para análise com atenção às orientações de acessibilidade. Também, cabe mencionar que a meta é alta e desproporcional ao número de PPCs revisados anualmente, bem como ao tamanho da equipe que realiza a análise de PPCs. Solicitamos que a meta seja alterada para 10.</t>
  </si>
  <si>
    <t>Com a prorrogação da Resolução CNE/CES nº 07, de 18 de dezembro de 2018 e das DCN dos cursos de graduação em razão da pandemia, foi elaborado um cronograma para o envio dos PPCs para revisão a partir de agosto de 2021.</t>
  </si>
  <si>
    <t>Desde 2020, constatou-se uma diminuição no número de PPCs enviados para revisão, diante do contexto da pandemia do Covid-19, sendo que a publicação do Parecer CNE/CES Nº 498/2020, em 06 de agosto de 2020 (aprovado pela Resolução CNE/CES Nº 1, de 29 de dezembro de 2020), estabeleceu o acréscimo de 1 (um) ano ao prazo de implantação das novas Diretrizes Curriculares Nacionais (DCNs), contribuindo para a diminuição do número de PPCs enviados para revisão. Diante disto, foi estabelecido um novo cronograma de envio de PPCs, conforme o processo SEI 23100.010611/2021-76, Ofício 12/2021/NPPP/DPD/CPDAA/PROGRAD/UNIPAMPA, emitido em 23 de junho de 2021 às coordenações de cursos de graduação. Cabe mencionar que os Projetos que tramitaram em 2021 receberam orientações para tornarem-se acessíveis. Também, foi enviado o Ofício Circular 1/2021 NPPP/DPD/CPDAA/PROGRAD/UNIPAMPA, emitido em 06 de agosto de 2021, a todos os coordenadores de graduação e coordenadores acadêmicos (processo 23100.013017/2021-37), contendo orientações tendo em vista o atendimento das condições de acessibilidade nos PPCs. A partir do envio da comunicação, os PPCs enviados para revisão deverão estar adequados às referidas orientações para  continuidade de tramitação. Em 2021/2, 2 PPCs encontram-se com condições de acessibilidade. Para colaborar no processo de adequação dos PPCs às referidas condições, o NPPC deve organizar um workshop de capacitação aos NDEs dos cursos, bem como incentivar a articulação nos campi entre os bolsistas que participaram do curso de Produção de Materiais Acessíveis e os cursos. Neste processo, deve-se buscar também a articulação das ações junto à ADAFI.</t>
  </si>
  <si>
    <t xml:space="preserve">Foi estabelecido um novo cronograma de envio de PPCs, conforme o processo SEI 23100.010611/2021-76, Ofício 12/2021/NPPP/DPD/CPDAA/PROGRAD/UNIPAMPA, emitido em 23 de junho de 2021 às coordenações de cursos de graduação. Também, foi enviado o Ofício Circular 1/2021 NPPP/DPD/CPDAA/PROGRAD/UNIPAMPA, emitido em 06 de agosto de 2021, a todos os coordenadores de graduação e coordenadores acadêmicos (processo 23100.013017/2021-37), contendo orientações tendo em vista o atendimento das condições de acessibilidade nos PPCs. A partir do envio da comunicação, os PPCs enviados para revisão deverão estar adequados às referidas orientações para  continuidade de tramitação. </t>
  </si>
  <si>
    <t>Desenvolvimento Humano</t>
  </si>
  <si>
    <t>Objetivo 16 – Dimensionar as necessidades institucionais de pessoal</t>
  </si>
  <si>
    <t>Realização do dimensionamento das
necessidades de pessoal</t>
  </si>
  <si>
    <t>Estudo de dimensionamento de pessoal docente realizado</t>
  </si>
  <si>
    <t>PROGEPE/ PROPLAN</t>
  </si>
  <si>
    <t>Planejamento ainda não iniciado.</t>
  </si>
  <si>
    <t>A PROGEPE está participando do GP FORGEPE visando a definição dos critérios e parâmetros que deverão ser utilizados no dimensionamento. O grupo ainda não concluiu o trabalho.</t>
  </si>
  <si>
    <t>Estudo de dimensionamento de pessoal TAE’s realizada</t>
  </si>
  <si>
    <t>Definição de uma política de
Encargos Didáticos e Acadêmicos do corpo Docente</t>
  </si>
  <si>
    <t>Política elaborada e implantada</t>
  </si>
  <si>
    <t>PROGEPE</t>
  </si>
  <si>
    <t>Em formulação</t>
  </si>
  <si>
    <t>Permanece em fase de formulação.</t>
  </si>
  <si>
    <t>Implantar e desenvolver os mecanismos que possibilitem a consolidação do ponto eletrônico e do teletrabalho respeitando as normas federais vigentes</t>
  </si>
  <si>
    <t>Ponto eletrônico implantado</t>
  </si>
  <si>
    <t>Efetivada a opção pelo software SISREF que será utilizado no controle eletrônico, e criado o processo 23100.002520/2020-86 para registrar os encaminhamentos necessários à implantação do controle eletrônico de frequência.</t>
  </si>
  <si>
    <t>O Ministério da Economia disponibilizou o ambiente de produção do Software SISREF, que está sendo parametrizado para a utilização do controle eletrônico na Instituição. O processo 23100.002520/2020-86 está sendo usado para os devidos registros da implantação do sistema.</t>
  </si>
  <si>
    <t>Objetivo 17 – Promover o desenvolvimento e o aperfeiçoamento dos servidores</t>
  </si>
  <si>
    <t>Formação pedagógica do corpo docente</t>
  </si>
  <si>
    <t>% de servidores docentes capacitados</t>
  </si>
  <si>
    <t xml:space="preserve">PROGEPE / PROGRAD </t>
  </si>
  <si>
    <t>Ainda serão desenvolvidas outras ações de capacitação aos docentes no segundo semestre e, desta forma, será possível alcançar a meta.</t>
  </si>
  <si>
    <t>Os eventos de formação pedagógica foram prejudicados pela pandemia.</t>
  </si>
  <si>
    <t>Tendo em vista que ainda durante o segundo semestre de 2021 se permaneceu com  os cuidados restritivos devido à pandemia de COVID-19, o número de capacitações foi reduzido, não atingindo o almejado.
Tão logo a situação normalize, as capacitações serão em maior número.</t>
  </si>
  <si>
    <t>Em função da pandemia de COVID-19 o número de capacitações foi reduzido.</t>
  </si>
  <si>
    <t>Percentual investido (em R$)</t>
  </si>
  <si>
    <t>Devido ao atual cenário de pandemia e de respeito aos protocolos sanitários não houveram gastos com diárias e passagens.</t>
  </si>
  <si>
    <t>Formação de servidores para atender as diferentes demandas da Inclusão e da Acessibilidade</t>
  </si>
  <si>
    <t>Número de servidores capacitados</t>
  </si>
  <si>
    <t>Existe no momento, uma capacitação sendo preparada para o próximo semestre.</t>
  </si>
  <si>
    <t>Não houveram eventos de formação devido ao atual cenário de pandemia e aos recursos previstos na ação terem sido repassados em sua totalidade apenas em 03/06/21.</t>
  </si>
  <si>
    <t>Devido a permanência do estado de pandemia da Covid-19 e as restrições  quanto à eventos presenciais, as capacitações aconteceram em número reduzido.</t>
  </si>
  <si>
    <t>Percentual de servidores capacitados</t>
  </si>
  <si>
    <t>Promoção de capacitação para a formação continuada de gestores</t>
  </si>
  <si>
    <t>Percentual de servidores em cargos e funções de Gestão capacitados por Ano</t>
  </si>
  <si>
    <t>50 de 271</t>
  </si>
  <si>
    <t xml:space="preserve"> I CICLO DE PALESTRAS ÀS EQUIPES DIRETIVAS: 29
II CICLO DE PALESTRAS ÀS EQUIPES DIRETIVAS: 21</t>
  </si>
  <si>
    <t>As capacitações de um modo geral foram prejudicadas pela pandemia de COVID-19, e terão seu número aumentado conforme a melhora da situação e consequentemente o retorno presencial.</t>
  </si>
  <si>
    <t>Oportunização de mobilidade de docentes pesquisadores para
realização de suas pesquisas</t>
  </si>
  <si>
    <t>N° de pesquisadores que executaram, no ano, a mobilidade</t>
  </si>
  <si>
    <t>PROPPI/ PROGEPE</t>
  </si>
  <si>
    <t>a pandemia impede que se alcance a meta</t>
  </si>
  <si>
    <t>devido a pandemia não houve mobilidade</t>
  </si>
  <si>
    <t>Considerando as restrições de deslocamento impostas pela pandemia de Covid-19 e a permanência das atividades remotas na UNIPAMPA, não houve financiamento de diárias e passagens nas chamadas internas da PROPPI.</t>
  </si>
  <si>
    <t>Considerando as restrições de deslocamento impostas pela pandemia de Covid-19 e a permanência das atividades remotas na UNIPAMPA, não houve financiamento de diárias e passagens nas chamadas internas da PROPPI.
Sendo assim, não temos informação sobre mobilidade de professores para realização de pesquisas em 2021.</t>
  </si>
  <si>
    <t>Melhoria da formação acadêmica para o ensino EAD</t>
  </si>
  <si>
    <t>Número de formações realizadas</t>
  </si>
  <si>
    <t>PROGRAD / PROGEPE</t>
  </si>
  <si>
    <t xml:space="preserve">curso: FERRAMENTAS DIGITAIS E ESTRATÉGIAS DE ENSINO: CRIANDO SEQUÊNCIAS DIDÁTICAS PARA O ENSINO REMOTO, 
Realizado no período de 22/03 a 22/04, organizado pelo Núcleo de Pedagogia Universitária (NPU/DPD/CPDAA/PROGRAD);
Objetivo da proposta formativa:
Apresentar as principais ferramentas digitais de apoio pedagógico que podem subsidiar as práticas docentes no Ensino remoto;
Apresentar as principais estratégias didáticas de metodologias ativas voltadas ao contexto do Ensino Superior e das aulas remotas;
Apresentar, discutir e construir sequências didáticas utilizando as ferramentas e estratégias de ensino apresentadas
Número de vagas - 60
Número de Inscritos - 38
Número de aprovados - 24
Capacitação de Tutores  EaD - Unipampa/UAB 
Realizado de 06/04 a 26/05/21
Objetivos
O curso tem o objetivo de capacitar profissionais para atuarem como tutores na modalidade a distância nos cursos EaD da UNIPAMPA, ofertados em parceria com o Sistema UAB. Preparando-os para o desempenho de suas funções na modalidade a distância, desenvolvendo competências relacionadas às dimensões pedagógica, gerencial, social e técnica da atividade. Propiciando um  espaço de discussão e troca de experiências em tutoria, bem como conhecendo as funcionalidades do AVA MOODLE da UNIPAMPA, abordando questões técnicas e pedagógicas.
O Curso está dividido em 4 módulos, totalizando 30 horas,
Número de vagas: 36
Numero de aprovados: 36
Número de servidores inscritos: 1
Número de servidores aprovados: 1
Capacitação de Docentes EaD - Unipampa/UAB - 36 vagas
Realizado de 19/04/2021 a 31/05/2021
Objetivos
Capacitar docentes para atuarem na modalidade de educação a distância (EaD) no sistema UAB/UNIPAMPA, adquirindo fluência na organização e planejamento de disciplinas no Ambiente Virtual de Ensino-Aprendizagem (AVEA) Moodle, bem como discutindo temas relacionados a mediação pedagógica, a relação entre professores, tutores e estudantes 
O Curso está dividido em 3 módulos, totalizando 30 horas,
Número de vagas: 28
Numero de aprovados: 24
Número de servidores inscritos: 15
Número de servidores aprovados: 15
</t>
  </si>
  <si>
    <t xml:space="preserve">A meta é anual. Para o segundo semestre estão previstas as seguintes ações de formação:
Conclusão do curso de capacitação sobre H5P, plugin para o Moodle;
Oferecimento de capacitação sobre o Moodle, do básico ao avançado
Nova oferta de capacitação de Tutoria EaD
Nova oferta de capacitação de Docentes EaD
Realização do Fórum EaD,
Realização de webinários sobre ações de extensão a distância. design instrucional e avaliação na EaD
</t>
  </si>
  <si>
    <t xml:space="preserve">Em 2020/2, teve continuidade o Curso de Capacitação: Criando conteúdos interativos no Moodle utilizando o H5P 1.ª Edição. 
O curso contou com uma carga horária de 40 horas e o período de realização foi de 28 de junho a 16 de julho de 2021. Objetivo Geral: Promover o conhecimento sobre conteúdos interativos utilizando o H5P para elaboração de materiais didáticos para cursos presenciais e a distância. Objetivos específicos: Apresentar recursos multimídia, organização de conteúdo, questionários e gamificação;  Adquirir fluência no uso dos recursos H5P no ambiente virtual Moodle. 
Número de vagas: 60  Número de aprovados: 39
Também, aconteceram os cursos: 
1) Capacitação do Básico ao Avançado no AVA Moodle Unipampa (EAD) – 1ª Edição;  com uma carga horária de 50 horas e o período de realização foi de 02 a 31 de agosto de 2021. Objetivo Geral: Promover o conhecimento sobre recursos básicos e avançados sobre o Ambiente Virtual de aprendizagem Moodle, através do uso de ferramentas, recursos e atividades disponibilizados no AVA da Unipampa. Objetivos específicos: Apresentar o ambiente virtual de aprendizagem Moodle, suas ferramentas, potencialidades, recursos e atividades para a organização de espaços de aprendizagem no AVA; Orientação pedagógica para o uso do AVA Moodle na UNIPAMPA; Apresentar recursos de uso mais complexo sobre o ambiente virtual de aprendizagem Moodle;  Adquirir fluência no uso dos recursos, possibilitando o planejamento de atividades e configurando o AVA. Número de vagas: 50 e Número de aprovados: 38
2) Capacitação de Tutores  EaD - Unipampa/UAB  2021/02- 11 vagas
Edição realizada no período de 17/08/2021 até 03/09/2021, com carga horária de 30h. Este curso busca capacitar profissionais para atuação como tutores na modalidade a distância nos cursos EaD da UNIPAMPA, ofertados em parceria com o Sistema UAB. Preparando-os para o desempenho de suas funções na modalidade a distância, desenvolvendo competências relacionadas às dimensões pedagógica, gerencial, social e técnica da atividade. Propicia um  espaço de discussão e troca de experiências em tutoria, abordando questões técnicas e pedagógicas e uso do AVA MOODLE. As atividades foram desenvolvidas de forma assíncrona, com a ocorrência de momentos síncronos para tirar dúvidas.
Número de vagas: 20; Número de Inscritos: 11 e Número de aprovados: 10
3) Capacitação de Docentes EaD - Unipampa/UAB 2021/02 - 69 vagas
Edição realizada no período de 19/08/2021 até 09/09/2021, com carga horária de 30h. Este curso tem o objetivo de capacitar docentes para atuação na modalidade de educação a distância (EaD) no sistema UAB/UNIPAMPA, adquirindo fluência na organização e planejamento de disciplinas no Ambiente Virtual de Ensino-Aprendizagem (AVEA) Moodle, bem como discutindo temas relacionados a mediação pedagógica, a relação entre professores, tutores e estudantes. As atividades foram desenvolvidas de forma assíncrona, com a ocorrência de momentos síncronos para tirar dúvidas. Número de vagas: 70; Número de inscritos: 69 e Número de aprovados: 51
4) Roda de conversa - Dia Nacional da Educação a Distância:
Para celebração do Dia Nacional da Educação a Distância,  27 de novembro, foi organizada uma Roda de Conversa, realizada no dia 26 de novembro de 2021, dividida em dois momentos: Conversa com a participação dos  organizadores e autores do livro: Trajetória da EaD na UNIPAMPA: memórias e desafios; e  Relato de duas alunas egressas do Curso de Letras oferta UAB e oferta institucional sobre a  experiência de ter se formado em um curso a distância. A atividade foi transmitida pelo canal da PROGRAD na plataforma youtube,  https://www.youtube.com/watch?v=rBUACDhfqdM.
Vagas: Mínimo 100; Presenças registradas durante a transmissão: 25.
Visualizações: 113 até 10/01/2022.
</t>
  </si>
  <si>
    <t>Meta alcançada pois 3 formações foram realizadas  ofertadas em 2021/1 e 5, em 2021/2</t>
  </si>
  <si>
    <t>Número de vagas ofertadas no ano</t>
  </si>
  <si>
    <t xml:space="preserve">PROGRAD / PROGEPE </t>
  </si>
  <si>
    <t xml:space="preserve"> anual. Para o segundo semestre estão previstas as seguintes ações de formação:
Conclusão do curso de capacitação sobre H5P, plugin para o Moodle;
Oferecimento de capacitação sobre o Moodle, do básico ao avançado
Nova oferta de capacitação de Tutoria EaD
Nova oferta de capacitação de Docentes EaD
Realização do Fórum EaD,
Realização de webinários sobre ações de extensão a distância. design instrucional e avaliação na EaD;</t>
  </si>
  <si>
    <t>Percentual de servidores que passaram por formação no ano</t>
  </si>
  <si>
    <t xml:space="preserve">A meta é anual. Para o segundo semestre estão previstas as seguintes ações de formação:
Conclusão do curso de capacitação sobre H5P, plugin para o Moodle;
Oferecimento de capacitação sobre o Moodle, do básico ao avançado
Nova oferta de capacitação de Tutoria EaD
Nova oferta de capacitação de Docentes EaD
Realização do Fórum EaD,
Realização de webinários sobre ações de extensão a distância. design instrucional e avaliação na EaD;
</t>
  </si>
  <si>
    <t xml:space="preserve">Em relação à participação nos cursos, consideramos o número de servidores que concluíram e foram aprovados nos cursos, para realização do cálculo. Deve-se observar a situação de bolsistas externos da Universidade Aberta do Brasil que não são servidores, mas atuam como docentes e tutores nos cursos oferecidos pela Unipampa através deste convênio. Desse modo, 46 bolsistas também passam por atividades de formação para atuação na Educação a Distância. </t>
  </si>
  <si>
    <t>Incentivo a participação de
servidores em eventos científicos</t>
  </si>
  <si>
    <t>Número de servidores participantes de eventos científicos</t>
  </si>
  <si>
    <t xml:space="preserve"> PROGEPE / PROPPI </t>
  </si>
  <si>
    <t>Em decorrência da pandemia, os eventos presenciais foram suspensos, impedindo o atingimento da meta.</t>
  </si>
  <si>
    <t>A participação presencial em eventos científicos foi suspensa em decorrência da pandemia.</t>
  </si>
  <si>
    <t xml:space="preserve">O número de eventos científicos deve aumentar gradativamente conforme a melhora da situação e a evolução do retorno às atividades de modo presencial. </t>
  </si>
  <si>
    <t>Os eventos científicos tiveram seu número reduzido em função do quadro de pandemia da COVID-19, pois devido às medidas restritivas necessárias não foi possível  realizá-los.</t>
  </si>
  <si>
    <t>Percentual de servidores autorizados a participar dos eventos</t>
  </si>
  <si>
    <t>Realização de ações permanentes de formação e qualificação de extensionistas</t>
  </si>
  <si>
    <t>Nº de ações realizadas</t>
  </si>
  <si>
    <t>Tal como no ano passado, o curso de formação em extensão, será promovido no segundo semestre.</t>
  </si>
  <si>
    <t>Considera-se nesse indicador o Curso de Formação em Extensão e também reuniões com Comissões Locais e equipes dos campi, em que são tratadas, entrou outros: resolução da extensão, inserção da extensão nos cursos, novo módulo de registro de ações de extensão SAP.</t>
  </si>
  <si>
    <t>Número de extensionistas capacitados</t>
  </si>
  <si>
    <t>Foram capacitados formalmente 26 servidores.</t>
  </si>
  <si>
    <t>Custo total (em R$)</t>
  </si>
  <si>
    <t>O curso oferecido não gerou custos.</t>
  </si>
  <si>
    <t>Objetivo 18 – Aprimorar a gestão de pessoas buscando a qualidade de vida do servidor</t>
  </si>
  <si>
    <t>Implantação do Programa de Qualidade de Vida do Servidor, através de projetos Locais</t>
  </si>
  <si>
    <t>N° de Unidades com programa Implantado</t>
  </si>
  <si>
    <t>Todas as ações ou campanhas tem sido por meio eletrônico devido a pandemia.</t>
  </si>
  <si>
    <t xml:space="preserve">-  A Resolução 65 de 31 de outubro de 2013 que trata do Programa de Qualidade de Vida no Trabalho (PQVT) está sendo revisada e atualizada por um GT de Servidores técnicos que compõe as divisões da Coordenadoria de Qualidade de Vida e Desenvolvimento de Pessoal (CQVDP)
-  Ações para aprimorar a qualidade de vida do servidor têm sido executadas por meio de campanhas de saúde, que abordam temas sobre saúde física, mental, laboral e de combate ao coronavírus por meios de publicações nos sites da Unipampa e  da Coordenação, e também por email enviados ao Servidores. 
- Em 07 de julho ocorreria o III Encontro de Qualidade de Vida: Capacidade de reinvenção durante e após a pandemia, com ênfase na saúde mental que teve sua data transferida por motivos de força maior. Todas as ações ou campanhas tem sido por meio eletrônico devido a pandemia.
</t>
  </si>
  <si>
    <t xml:space="preserve"> Não foram implementados projetos locais de Qualidade de Vida. A resolução 65/2013 sobre o Programa de Qualidade de Vida ainda está sendo revisada. Foram feitas diversas campanhas sobre cuidados e precauções com a saúde, direcionadas aos servidores, com publicações no site, envio de e-mails, etc.. 
Também foi realizado o III Encontro de Qualidade de Vida, palestras transmitidas pelo YouTube e Meet, aberto não só aos servidores, mas também aos discentes e público em geral.</t>
  </si>
  <si>
    <t>Tendo em vista que ainda tivemos  que permanecer com as medidas restritivas durante o segundo semestre de 2021, ocorreram apenas campanhas de forma remota, de cuidado e precauções com a saúde.</t>
  </si>
  <si>
    <t>Relatório do projeto</t>
  </si>
  <si>
    <t>Não foram realizados projetos locais, apenas campanhas de forma remota para toda Universidade.</t>
  </si>
  <si>
    <t>Não foram realizados projetos locais, apenas campanhas de forma remota para toda a Universidade.</t>
  </si>
  <si>
    <t>Realização de Exames periódicos de saúde</t>
  </si>
  <si>
    <t>Percentual de servidores atendidos</t>
  </si>
  <si>
    <t>Plano estagnado até o momento.</t>
  </si>
  <si>
    <t>Em março de 2019, foi elaborado o Plano Operacional, constante no Processo Nº 23100.004405/2019-11, pela Divisão de Atenção à Saúde e Segurança do Trabalho, com vistas a detalhar  a realização dos Exames Médicos Periódicos no ano de 2019, com possível prolongamento da execução no ano de 2020. 
Esse plano foi encaminhado pela PROGEPE à Divisão de Orçamento/PROPLAN, para fins de captação de recursos orçamentários junto ao Ministério da Economia. Paralela a essa ação, estava sendo construída a etapa licitatória do procedimento por meio do Pedido Nº 005/2019/PROGEPE, encaminhado no Sistema GURI, Controle Protocolo 57438, cuja a documentação consta no Processo Nº 23100.018242/2019-45.
Em maio de 2019, em virtude do contingenciamento de recursos orçamentários, por parte do Ministério da Economia, tanto o trâmite do processo licitatório, como o de captação de recursos orçamentários, foram suspensos.
Em 13/03/2020, foram retomados os trabalhos para contratação de empresa especializada para a realização dos Exames Médicos Periódicos, com a pesquisa de mercado junto às empresas especializadas, para fins de aferição do valor médio de mercado, trabalhos estes interrompido pela pandemia.  
No início de 2021 foi realizada reunião  com o Pró-Reitor acerca dos exames, fluxos e os trâmites que o mantiveram estagnado no período de pandemia e previsão de retomada para que ocorra as aprovações de fluxos, bem como a disponibilização de recursos necessários à implementação.  </t>
  </si>
  <si>
    <t>Em março de 2019 foi elaborado o Plano Operacional que consta no processo  nº 23100.004405/2019-11, o qual detalha a realização do mesmo. Dificuldades operacionais, tais como, atas de registro de preço no Comprasnet com referência para o SUS com preços abaixo do mercado, laboratórios  que não atendem a todas cidades onde estão as Unidades da Unipampa, priorização no enfrentamento a Covid-19 e a falta de recursos, impediram o prosseguimento desta ação.</t>
  </si>
  <si>
    <t>Ainda não implementada.</t>
  </si>
  <si>
    <t>Implantação da Unidade Unipampa do Sistema de Atenção à Saúde do Servidor</t>
  </si>
  <si>
    <t>Unidade implantada</t>
  </si>
  <si>
    <t>Implantação em formulação.</t>
  </si>
  <si>
    <t>O convênio com a UFSM foi renovado até o final de março de 2022 pois necessitamos estar vinculados a uma unidade SIASS, para acessar o SIAPENet - Módulo Saúde.
A Gestão superior disponibilizou para a PROGEPE três vagas que serão preenchidas por redistribuição ou concursos públicos, que são de 01 Psicólogo, 01 Assistente Social e um Médico/área Psiquiatria. Com esses três profissionais poderemos efetivar a implantação do nosso SIASS.
Além desse fato, estamos estabelecendo um convênio com a Prefeitura de Bagé para a cessão de uma sala para as realizações da Perícias.</t>
  </si>
  <si>
    <t>LEGENDA:</t>
  </si>
  <si>
    <t>Tipos de Indicador:</t>
  </si>
  <si>
    <t>Contínuo (C)</t>
  </si>
  <si>
    <t>Apresenta somente inciadores que preveem x ações ao longo dos anos por localidade. x&gt;1</t>
  </si>
  <si>
    <t>Pontual (P)</t>
  </si>
  <si>
    <t>Apresenta somente indicadores que preveem o desenvolvimento de uma ação pontual ou apresentem essa característica.</t>
  </si>
  <si>
    <t>Classificação:</t>
  </si>
  <si>
    <t xml:space="preserve">Alcançado (A) </t>
  </si>
  <si>
    <t>Quando o resultado atingido para iniciativa for superior a 91% da meta estabelecida;</t>
  </si>
  <si>
    <t>Parcialmente Alcançado (PA)</t>
  </si>
  <si>
    <t>Quando o resultado atingido estiver entre 31% e 90% da meta prevista;</t>
  </si>
  <si>
    <t xml:space="preserve">Não Alcançada (NA) </t>
  </si>
  <si>
    <t>Quando o resultado atingido estiver em até 30% da meta prevista;</t>
  </si>
  <si>
    <t>Sem Meta (SM)</t>
  </si>
  <si>
    <t>Quando a iniciativa não contiver meta planejada para o ano;</t>
  </si>
  <si>
    <t>Não Informado (NI)</t>
  </si>
  <si>
    <t>Quando o monitoramento não foi informado.</t>
  </si>
  <si>
    <t>(*) Dependendo do indicador, o executado não ultrapassa 100% da meta</t>
  </si>
  <si>
    <t>(**) Ajustes no cálculo: =média[(J+K)/I)]*100 ou =(K/I)*100 ou =K</t>
  </si>
</sst>
</file>

<file path=xl/styles.xml><?xml version="1.0" encoding="utf-8"?>
<styleSheet xmlns="http://schemas.openxmlformats.org/spreadsheetml/2006/main">
  <numFmts count="9">
    <numFmt numFmtId="164" formatCode="GENERAL"/>
    <numFmt numFmtId="165" formatCode="0%"/>
    <numFmt numFmtId="166" formatCode="0.00%"/>
    <numFmt numFmtId="167" formatCode="0"/>
    <numFmt numFmtId="168" formatCode="0.00"/>
    <numFmt numFmtId="169" formatCode="0.0"/>
    <numFmt numFmtId="170" formatCode="&quot;R$&quot;#,##0.00"/>
    <numFmt numFmtId="171" formatCode="[$R$-416]\ #,##0.00;[RED]\-[$R$-416]\ #,##0.00"/>
    <numFmt numFmtId="172" formatCode="0.0%"/>
  </numFmts>
  <fonts count="9">
    <font>
      <sz val="10"/>
      <name val="Arial"/>
      <family val="2"/>
    </font>
    <font>
      <sz val="10"/>
      <color indexed="8"/>
      <name val="Arial"/>
      <family val="2"/>
    </font>
    <font>
      <b/>
      <sz val="10"/>
      <color indexed="8"/>
      <name val="Arial"/>
      <family val="2"/>
    </font>
    <font>
      <b/>
      <sz val="11"/>
      <color indexed="8"/>
      <name val="Calibri"/>
      <family val="2"/>
    </font>
    <font>
      <sz val="11"/>
      <color indexed="8"/>
      <name val="Calibri"/>
      <family val="2"/>
    </font>
    <font>
      <sz val="11"/>
      <name val="Calibri"/>
      <family val="2"/>
    </font>
    <font>
      <b/>
      <sz val="10"/>
      <name val="Arial"/>
      <family val="2"/>
    </font>
    <font>
      <i/>
      <sz val="11"/>
      <color indexed="8"/>
      <name val="Calibri"/>
      <family val="2"/>
    </font>
    <font>
      <b/>
      <sz val="11"/>
      <name val="Calibri"/>
      <family val="2"/>
    </font>
  </fonts>
  <fills count="10">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50"/>
        <bgColor indexed="64"/>
      </patternFill>
    </fill>
    <fill>
      <patternFill patternType="solid">
        <fgColor indexed="40"/>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57"/>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62">
    <xf numFmtId="164" fontId="0" fillId="0" borderId="0" xfId="0" applyAlignment="1">
      <alignment/>
    </xf>
    <xf numFmtId="164" fontId="2" fillId="0" borderId="0" xfId="20" applyFont="1" applyAlignment="1">
      <alignment wrapText="1"/>
      <protection/>
    </xf>
    <xf numFmtId="164" fontId="1" fillId="0" borderId="0" xfId="20" applyFont="1" applyAlignment="1">
      <alignment horizontal="left" wrapText="1"/>
      <protection/>
    </xf>
    <xf numFmtId="164" fontId="1" fillId="0" borderId="0" xfId="20" applyFont="1" applyAlignment="1">
      <alignment wrapText="1"/>
      <protection/>
    </xf>
    <xf numFmtId="164" fontId="3" fillId="0" borderId="1" xfId="20" applyFont="1" applyBorder="1" applyAlignment="1">
      <alignment horizontal="center" vertical="center" wrapText="1"/>
      <protection/>
    </xf>
    <xf numFmtId="164" fontId="4" fillId="0" borderId="1" xfId="20" applyFont="1" applyBorder="1" applyAlignment="1">
      <alignment horizontal="left" vertical="center" wrapText="1"/>
      <protection/>
    </xf>
    <xf numFmtId="164" fontId="3" fillId="2" borderId="1" xfId="20" applyFont="1" applyFill="1" applyBorder="1" applyAlignment="1">
      <alignment horizontal="center" vertical="center" wrapText="1"/>
      <protection/>
    </xf>
    <xf numFmtId="164" fontId="3" fillId="3" borderId="1" xfId="20" applyFont="1" applyFill="1" applyBorder="1" applyAlignment="1">
      <alignment horizontal="center" vertical="center" wrapText="1"/>
      <protection/>
    </xf>
    <xf numFmtId="164" fontId="2" fillId="0" borderId="1" xfId="20" applyFont="1" applyBorder="1" applyAlignment="1">
      <alignment horizontal="center" vertical="center" wrapText="1"/>
      <protection/>
    </xf>
    <xf numFmtId="164" fontId="4" fillId="2" borderId="1" xfId="20" applyFont="1" applyFill="1" applyBorder="1" applyAlignment="1">
      <alignment horizontal="center" vertical="center" wrapText="1"/>
      <protection/>
    </xf>
    <xf numFmtId="165" fontId="3" fillId="4" borderId="1" xfId="20" applyNumberFormat="1" applyFont="1" applyFill="1" applyBorder="1" applyAlignment="1">
      <alignment horizontal="center" vertical="center" wrapText="1"/>
      <protection/>
    </xf>
    <xf numFmtId="164" fontId="3" fillId="5" borderId="1" xfId="20" applyFont="1" applyFill="1" applyBorder="1" applyAlignment="1">
      <alignment horizontal="center" vertical="center" wrapText="1"/>
      <protection/>
    </xf>
    <xf numFmtId="164" fontId="4" fillId="3" borderId="1" xfId="20" applyFont="1" applyFill="1" applyBorder="1" applyAlignment="1">
      <alignment horizontal="center" vertical="center" wrapText="1"/>
      <protection/>
    </xf>
    <xf numFmtId="164" fontId="2" fillId="3" borderId="1" xfId="20" applyFont="1" applyFill="1" applyBorder="1" applyAlignment="1">
      <alignment horizontal="center" vertical="center" wrapText="1"/>
      <protection/>
    </xf>
    <xf numFmtId="164" fontId="3" fillId="6" borderId="1" xfId="20" applyFont="1" applyFill="1" applyBorder="1" applyAlignment="1">
      <alignment horizontal="center" vertical="center" wrapText="1"/>
      <protection/>
    </xf>
    <xf numFmtId="164" fontId="4" fillId="6" borderId="1" xfId="20" applyFont="1" applyFill="1" applyBorder="1" applyAlignment="1">
      <alignment horizontal="center" vertical="center" wrapText="1"/>
      <protection/>
    </xf>
    <xf numFmtId="164" fontId="4" fillId="6" borderId="1" xfId="20" applyFont="1" applyFill="1" applyBorder="1" applyAlignment="1">
      <alignment horizontal="left" vertical="center" wrapText="1"/>
      <protection/>
    </xf>
    <xf numFmtId="166" fontId="4" fillId="2" borderId="1" xfId="20" applyNumberFormat="1" applyFont="1" applyFill="1" applyBorder="1" applyAlignment="1">
      <alignment horizontal="center" vertical="center" wrapText="1"/>
      <protection/>
    </xf>
    <xf numFmtId="166" fontId="4" fillId="4" borderId="1" xfId="20" applyNumberFormat="1" applyFont="1" applyFill="1" applyBorder="1" applyAlignment="1">
      <alignment horizontal="center" vertical="center" wrapText="1"/>
      <protection/>
    </xf>
    <xf numFmtId="166" fontId="4" fillId="5" borderId="1" xfId="20" applyNumberFormat="1" applyFont="1" applyFill="1" applyBorder="1" applyAlignment="1">
      <alignment horizontal="center" vertical="center" wrapText="1"/>
      <protection/>
    </xf>
    <xf numFmtId="166" fontId="4" fillId="0" borderId="1" xfId="20" applyNumberFormat="1" applyFont="1" applyBorder="1" applyAlignment="1">
      <alignment horizontal="center" vertical="center" wrapText="1"/>
      <protection/>
    </xf>
    <xf numFmtId="164" fontId="4" fillId="0" borderId="1" xfId="20" applyFont="1" applyBorder="1" applyAlignment="1">
      <alignment horizontal="center" vertical="center" wrapText="1"/>
      <protection/>
    </xf>
    <xf numFmtId="164" fontId="4" fillId="7" borderId="1" xfId="20" applyFont="1" applyFill="1" applyBorder="1" applyAlignment="1">
      <alignment horizontal="center" vertical="center" wrapText="1"/>
      <protection/>
    </xf>
    <xf numFmtId="164" fontId="5" fillId="0" borderId="2" xfId="20" applyFont="1" applyFill="1" applyBorder="1" applyAlignment="1">
      <alignment horizontal="center" vertical="center" wrapText="1"/>
      <protection/>
    </xf>
    <xf numFmtId="164" fontId="0" fillId="0" borderId="0" xfId="0" applyFont="1" applyAlignment="1">
      <alignment horizontal="left" vertical="top" wrapText="1"/>
    </xf>
    <xf numFmtId="165" fontId="4" fillId="4" borderId="1" xfId="20" applyNumberFormat="1" applyFont="1" applyFill="1" applyBorder="1" applyAlignment="1">
      <alignment horizontal="center" vertical="center" wrapText="1"/>
      <protection/>
    </xf>
    <xf numFmtId="164" fontId="4" fillId="4" borderId="1" xfId="20" applyFont="1" applyFill="1" applyBorder="1" applyAlignment="1">
      <alignment horizontal="center" vertical="center" wrapText="1"/>
      <protection/>
    </xf>
    <xf numFmtId="167" fontId="4" fillId="5" borderId="1" xfId="20" applyNumberFormat="1" applyFont="1" applyFill="1" applyBorder="1" applyAlignment="1">
      <alignment horizontal="center" vertical="center" wrapText="1"/>
      <protection/>
    </xf>
    <xf numFmtId="168" fontId="4" fillId="5" borderId="1" xfId="20" applyNumberFormat="1" applyFont="1" applyFill="1" applyBorder="1" applyAlignment="1">
      <alignment horizontal="center" vertical="center" wrapText="1"/>
      <protection/>
    </xf>
    <xf numFmtId="169" fontId="4" fillId="0" borderId="1" xfId="20" applyNumberFormat="1" applyFont="1" applyBorder="1" applyAlignment="1">
      <alignment horizontal="center" vertical="center" wrapText="1"/>
      <protection/>
    </xf>
    <xf numFmtId="164" fontId="4" fillId="8" borderId="1" xfId="20" applyFont="1" applyFill="1" applyBorder="1" applyAlignment="1">
      <alignment horizontal="center" vertical="center" wrapText="1"/>
      <protection/>
    </xf>
    <xf numFmtId="164" fontId="4" fillId="9" borderId="1" xfId="20" applyFont="1" applyFill="1" applyBorder="1" applyAlignment="1">
      <alignment horizontal="center" vertical="center" wrapText="1"/>
      <protection/>
    </xf>
    <xf numFmtId="164" fontId="0" fillId="0" borderId="0" xfId="0" applyFont="1" applyBorder="1" applyAlignment="1">
      <alignment horizontal="left" vertical="top" wrapText="1"/>
    </xf>
    <xf numFmtId="164" fontId="4" fillId="5" borderId="1" xfId="20" applyNumberFormat="1" applyFont="1" applyFill="1" applyBorder="1" applyAlignment="1">
      <alignment horizontal="center" vertical="center" wrapText="1"/>
      <protection/>
    </xf>
    <xf numFmtId="169" fontId="4" fillId="5" borderId="1" xfId="20" applyNumberFormat="1" applyFont="1" applyFill="1" applyBorder="1" applyAlignment="1">
      <alignment horizontal="center" vertical="center" wrapText="1"/>
      <protection/>
    </xf>
    <xf numFmtId="164" fontId="4" fillId="6" borderId="1" xfId="20" applyFont="1" applyFill="1" applyBorder="1" applyAlignment="1">
      <alignment horizontal="left" vertical="top" wrapText="1"/>
      <protection/>
    </xf>
    <xf numFmtId="170" fontId="4" fillId="4" borderId="1" xfId="20" applyNumberFormat="1" applyFont="1" applyFill="1" applyBorder="1" applyAlignment="1">
      <alignment horizontal="center" vertical="center" wrapText="1"/>
      <protection/>
    </xf>
    <xf numFmtId="171" fontId="4" fillId="5" borderId="1" xfId="20" applyNumberFormat="1" applyFont="1" applyFill="1" applyBorder="1" applyAlignment="1">
      <alignment horizontal="center" vertical="center" wrapText="1"/>
      <protection/>
    </xf>
    <xf numFmtId="164" fontId="0" fillId="0" borderId="0" xfId="0" applyFont="1" applyAlignment="1">
      <alignment wrapText="1"/>
    </xf>
    <xf numFmtId="164" fontId="5" fillId="0" borderId="1" xfId="20" applyFont="1" applyFill="1" applyBorder="1" applyAlignment="1">
      <alignment horizontal="center" vertical="center" wrapText="1"/>
      <protection/>
    </xf>
    <xf numFmtId="164" fontId="6" fillId="0" borderId="0" xfId="0" applyFont="1" applyAlignment="1">
      <alignment horizontal="left" vertical="top" wrapText="1"/>
    </xf>
    <xf numFmtId="164" fontId="8" fillId="6" borderId="1" xfId="20" applyFont="1" applyFill="1" applyBorder="1" applyAlignment="1">
      <alignment horizontal="center" vertical="center" wrapText="1"/>
      <protection/>
    </xf>
    <xf numFmtId="164" fontId="6" fillId="0" borderId="0" xfId="0" applyFont="1" applyAlignment="1">
      <alignment/>
    </xf>
    <xf numFmtId="168" fontId="4" fillId="0" borderId="1" xfId="20" applyNumberFormat="1" applyFont="1" applyBorder="1" applyAlignment="1">
      <alignment horizontal="center" vertical="center" wrapText="1"/>
      <protection/>
    </xf>
    <xf numFmtId="167" fontId="4" fillId="4" borderId="1" xfId="20" applyNumberFormat="1" applyFont="1" applyFill="1" applyBorder="1" applyAlignment="1">
      <alignment horizontal="center" vertical="center" wrapText="1"/>
      <protection/>
    </xf>
    <xf numFmtId="164" fontId="3" fillId="9" borderId="1" xfId="20" applyFont="1" applyFill="1" applyBorder="1" applyAlignment="1">
      <alignment horizontal="center" vertical="center" wrapText="1"/>
      <protection/>
    </xf>
    <xf numFmtId="172" fontId="4" fillId="4" borderId="1" xfId="20" applyNumberFormat="1" applyFont="1" applyFill="1" applyBorder="1" applyAlignment="1">
      <alignment horizontal="center" vertical="center" wrapText="1"/>
      <protection/>
    </xf>
    <xf numFmtId="164" fontId="4" fillId="4" borderId="1" xfId="20" applyNumberFormat="1" applyFont="1" applyFill="1" applyBorder="1" applyAlignment="1">
      <alignment horizontal="center" vertical="center" wrapText="1"/>
      <protection/>
    </xf>
    <xf numFmtId="164" fontId="2" fillId="7" borderId="0" xfId="20" applyFont="1" applyFill="1" applyAlignment="1">
      <alignment wrapText="1"/>
      <protection/>
    </xf>
    <xf numFmtId="164" fontId="3" fillId="0" borderId="0" xfId="20" applyFont="1" applyBorder="1" applyAlignment="1">
      <alignment horizontal="left" vertical="center" wrapText="1"/>
      <protection/>
    </xf>
    <xf numFmtId="164" fontId="4" fillId="0" borderId="0" xfId="20" applyFont="1" applyBorder="1" applyAlignment="1">
      <alignment horizontal="left" vertical="center" wrapText="1"/>
      <protection/>
    </xf>
    <xf numFmtId="164" fontId="4" fillId="0" borderId="0" xfId="20" applyFont="1" applyBorder="1" applyAlignment="1">
      <alignment horizontal="left" vertical="center"/>
      <protection/>
    </xf>
    <xf numFmtId="164" fontId="3" fillId="0" borderId="0" xfId="20" applyFont="1" applyBorder="1" applyAlignment="1">
      <alignment horizontal="left" vertical="center"/>
      <protection/>
    </xf>
    <xf numFmtId="164" fontId="4" fillId="4" borderId="0" xfId="20" applyFont="1" applyFill="1" applyBorder="1" applyAlignment="1">
      <alignment horizontal="left" vertical="center"/>
      <protection/>
    </xf>
    <xf numFmtId="164" fontId="1" fillId="4" borderId="0" xfId="20" applyFont="1" applyFill="1" applyAlignment="1">
      <alignment/>
      <protection/>
    </xf>
    <xf numFmtId="164" fontId="4" fillId="7" borderId="0" xfId="20" applyFont="1" applyFill="1" applyBorder="1" applyAlignment="1">
      <alignment horizontal="left" vertical="center"/>
      <protection/>
    </xf>
    <xf numFmtId="164" fontId="1" fillId="7" borderId="0" xfId="20" applyFont="1" applyFill="1" applyAlignment="1">
      <alignment/>
      <protection/>
    </xf>
    <xf numFmtId="164" fontId="4" fillId="8" borderId="0" xfId="20" applyFont="1" applyFill="1" applyBorder="1" applyAlignment="1">
      <alignment horizontal="left" vertical="center"/>
      <protection/>
    </xf>
    <xf numFmtId="164" fontId="1" fillId="8" borderId="0" xfId="20" applyFont="1" applyFill="1" applyAlignment="1">
      <alignment/>
      <protection/>
    </xf>
    <xf numFmtId="164" fontId="4" fillId="3" borderId="0" xfId="20" applyFont="1" applyFill="1" applyBorder="1" applyAlignment="1">
      <alignment horizontal="left" vertical="center"/>
      <protection/>
    </xf>
    <xf numFmtId="164" fontId="1" fillId="3" borderId="0" xfId="20" applyFont="1" applyFill="1" applyAlignment="1">
      <alignment/>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C704A"/>
      <rgbColor rgb="000066CC"/>
      <rgbColor rgb="00D9D9D9"/>
      <rgbColor rgb="00000080"/>
      <rgbColor rgb="00FF00FF"/>
      <rgbColor rgb="00FFFF00"/>
      <rgbColor rgb="0000FFFF"/>
      <rgbColor rgb="00800080"/>
      <rgbColor rgb="00800000"/>
      <rgbColor rgb="00008080"/>
      <rgbColor rgb="000000FF"/>
      <rgbColor rgb="0000B0F0"/>
      <rgbColor rgb="00CCFFFF"/>
      <rgbColor rgb="00D7E4BD"/>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93"/>
  <sheetViews>
    <sheetView tabSelected="1" zoomScale="90" zoomScaleNormal="90" workbookViewId="0" topLeftCell="A1">
      <selection activeCell="C2" sqref="C2"/>
    </sheetView>
  </sheetViews>
  <sheetFormatPr defaultColWidth="13.7109375" defaultRowHeight="12.75"/>
  <cols>
    <col min="1" max="1" width="19.00390625" style="0" customWidth="1"/>
    <col min="2" max="2" width="19.00390625" style="1" customWidth="1"/>
    <col min="3" max="3" width="12.00390625" style="1" customWidth="1"/>
    <col min="4" max="4" width="32.7109375" style="2" customWidth="1"/>
    <col min="5" max="5" width="12.140625" style="1" customWidth="1"/>
    <col min="6" max="6" width="41.140625" style="2" customWidth="1"/>
    <col min="7" max="8" width="0" style="3" hidden="1" customWidth="1"/>
    <col min="9" max="9" width="15.00390625" style="3" customWidth="1"/>
    <col min="10" max="10" width="16.8515625" style="3" customWidth="1"/>
    <col min="11" max="11" width="15.00390625" style="3" customWidth="1"/>
    <col min="12" max="17" width="0" style="3" hidden="1" customWidth="1"/>
    <col min="18" max="18" width="13.140625" style="3" customWidth="1"/>
    <col min="19" max="19" width="21.57421875" style="3" customWidth="1"/>
    <col min="20" max="20" width="15.00390625" style="3" customWidth="1"/>
    <col min="21" max="21" width="16.7109375" style="3" customWidth="1"/>
    <col min="22" max="22" width="22.140625" style="3" customWidth="1"/>
    <col min="23" max="23" width="89.8515625" style="3" customWidth="1"/>
    <col min="24" max="24" width="80.7109375" style="3" customWidth="1"/>
    <col min="25" max="25" width="72.7109375" style="3" customWidth="1"/>
    <col min="26" max="26" width="71.8515625" style="3" customWidth="1"/>
    <col min="27" max="255" width="14.421875" style="3" customWidth="1"/>
    <col min="256" max="16384" width="11.57421875" style="0" customWidth="1"/>
  </cols>
  <sheetData>
    <row r="1" spans="2:23" ht="26.25" customHeight="1">
      <c r="B1" s="4" t="s">
        <v>0</v>
      </c>
      <c r="C1" s="4"/>
      <c r="D1" s="5"/>
      <c r="E1" s="4"/>
      <c r="F1" s="5"/>
      <c r="G1" s="6">
        <v>2019</v>
      </c>
      <c r="H1" s="6"/>
      <c r="I1" s="7">
        <v>2021</v>
      </c>
      <c r="J1" s="7"/>
      <c r="K1" s="7"/>
      <c r="L1" s="7">
        <v>2021</v>
      </c>
      <c r="M1" s="7"/>
      <c r="N1" s="7">
        <v>2022</v>
      </c>
      <c r="O1" s="7"/>
      <c r="P1" s="7">
        <v>2023</v>
      </c>
      <c r="Q1" s="7"/>
      <c r="R1" s="4"/>
      <c r="S1" s="4"/>
      <c r="T1" s="4"/>
      <c r="U1" s="4"/>
      <c r="V1" s="4"/>
      <c r="W1" s="8"/>
    </row>
    <row r="2" spans="2:26" ht="15" customHeight="1">
      <c r="B2"/>
      <c r="C2" s="4"/>
      <c r="D2" s="5"/>
      <c r="E2" s="4"/>
      <c r="F2" s="5"/>
      <c r="G2" s="6"/>
      <c r="H2" s="9"/>
      <c r="I2" s="10" t="s">
        <v>1</v>
      </c>
      <c r="J2" s="11" t="s">
        <v>2</v>
      </c>
      <c r="K2" s="11"/>
      <c r="L2" s="7"/>
      <c r="M2" s="12"/>
      <c r="N2" s="7"/>
      <c r="O2" s="12"/>
      <c r="P2" s="7"/>
      <c r="Q2" s="12"/>
      <c r="R2" s="7"/>
      <c r="S2" s="7"/>
      <c r="T2" s="7"/>
      <c r="U2" s="7"/>
      <c r="V2" s="7"/>
      <c r="W2" s="13" t="s">
        <v>3</v>
      </c>
      <c r="X2" s="13"/>
      <c r="Y2" s="13" t="s">
        <v>4</v>
      </c>
      <c r="Z2" s="13"/>
    </row>
    <row r="3" spans="1:26" s="1" customFormat="1" ht="57.75" customHeight="1">
      <c r="A3" s="7" t="s">
        <v>5</v>
      </c>
      <c r="B3" s="7" t="s">
        <v>6</v>
      </c>
      <c r="C3" s="7" t="s">
        <v>7</v>
      </c>
      <c r="D3" s="7" t="s">
        <v>8</v>
      </c>
      <c r="E3" s="7" t="s">
        <v>9</v>
      </c>
      <c r="F3" s="7" t="s">
        <v>10</v>
      </c>
      <c r="G3" s="6" t="s">
        <v>11</v>
      </c>
      <c r="H3" s="6" t="s">
        <v>12</v>
      </c>
      <c r="I3" s="10"/>
      <c r="J3" s="11" t="s">
        <v>13</v>
      </c>
      <c r="K3" s="11" t="s">
        <v>14</v>
      </c>
      <c r="L3" s="7" t="s">
        <v>11</v>
      </c>
      <c r="M3" s="7" t="s">
        <v>12</v>
      </c>
      <c r="N3" s="7" t="s">
        <v>11</v>
      </c>
      <c r="O3" s="7" t="s">
        <v>12</v>
      </c>
      <c r="P3" s="7" t="s">
        <v>11</v>
      </c>
      <c r="Q3" s="7" t="s">
        <v>12</v>
      </c>
      <c r="R3" s="7" t="s">
        <v>15</v>
      </c>
      <c r="S3" s="7" t="s">
        <v>16</v>
      </c>
      <c r="T3" s="7" t="s">
        <v>17</v>
      </c>
      <c r="U3" s="7" t="s">
        <v>18</v>
      </c>
      <c r="V3" s="7" t="s">
        <v>19</v>
      </c>
      <c r="W3" s="7" t="s">
        <v>20</v>
      </c>
      <c r="X3" s="7" t="s">
        <v>21</v>
      </c>
      <c r="Y3" s="7" t="s">
        <v>20</v>
      </c>
      <c r="Z3" s="7" t="s">
        <v>21</v>
      </c>
    </row>
    <row r="4" spans="1:26" ht="201" customHeight="1">
      <c r="A4" s="14" t="s">
        <v>22</v>
      </c>
      <c r="B4" s="14" t="s">
        <v>23</v>
      </c>
      <c r="C4" s="15">
        <v>1</v>
      </c>
      <c r="D4" s="16" t="s">
        <v>24</v>
      </c>
      <c r="E4" s="15">
        <v>1</v>
      </c>
      <c r="F4" s="16" t="s">
        <v>25</v>
      </c>
      <c r="G4" s="17">
        <v>0.9</v>
      </c>
      <c r="H4" s="17">
        <v>0.9</v>
      </c>
      <c r="I4" s="18">
        <v>0.94</v>
      </c>
      <c r="J4" s="19">
        <v>0.825</v>
      </c>
      <c r="K4" s="19">
        <v>0.77</v>
      </c>
      <c r="L4" s="20">
        <v>0.94</v>
      </c>
      <c r="M4" s="20"/>
      <c r="N4" s="20">
        <v>0.96</v>
      </c>
      <c r="O4" s="20"/>
      <c r="P4" s="20">
        <v>0.98</v>
      </c>
      <c r="Q4" s="20"/>
      <c r="R4" s="21" t="s">
        <v>26</v>
      </c>
      <c r="S4" s="20">
        <f>AVERAGE(J4:K4)</f>
        <v>0.7975</v>
      </c>
      <c r="T4" s="20">
        <f>S4</f>
        <v>0.7975</v>
      </c>
      <c r="U4" s="22" t="s">
        <v>27</v>
      </c>
      <c r="V4" s="23" t="s">
        <v>28</v>
      </c>
      <c r="W4" s="24" t="s">
        <v>29</v>
      </c>
      <c r="X4" s="24" t="s">
        <v>30</v>
      </c>
      <c r="Y4" s="24" t="s">
        <v>31</v>
      </c>
      <c r="Z4" s="24" t="s">
        <v>32</v>
      </c>
    </row>
    <row r="5" spans="1:26" ht="243.75" customHeight="1">
      <c r="A5" s="14"/>
      <c r="B5" s="14"/>
      <c r="C5" s="15">
        <v>2</v>
      </c>
      <c r="D5" s="16" t="s">
        <v>33</v>
      </c>
      <c r="E5" s="15">
        <v>1</v>
      </c>
      <c r="F5" s="16" t="s">
        <v>34</v>
      </c>
      <c r="G5" s="17">
        <v>0.8</v>
      </c>
      <c r="H5" s="17">
        <v>0.684</v>
      </c>
      <c r="I5" s="25">
        <v>1</v>
      </c>
      <c r="J5" s="19">
        <v>0.7563000000000001</v>
      </c>
      <c r="K5" s="19">
        <v>0.6829999999999999</v>
      </c>
      <c r="L5" s="20">
        <v>1</v>
      </c>
      <c r="M5" s="20"/>
      <c r="N5" s="20">
        <v>1</v>
      </c>
      <c r="O5" s="20"/>
      <c r="P5" s="20">
        <v>1</v>
      </c>
      <c r="Q5" s="20"/>
      <c r="R5" s="21" t="s">
        <v>26</v>
      </c>
      <c r="S5" s="20">
        <f>AVERAGE(J5:K5)</f>
        <v>0.71965</v>
      </c>
      <c r="T5" s="20">
        <f>AVERAGE(S5)</f>
        <v>0.71965</v>
      </c>
      <c r="U5" s="22" t="s">
        <v>27</v>
      </c>
      <c r="V5" s="23" t="s">
        <v>35</v>
      </c>
      <c r="W5" s="24" t="s">
        <v>36</v>
      </c>
      <c r="X5" s="24" t="s">
        <v>37</v>
      </c>
      <c r="Y5" s="24" t="s">
        <v>38</v>
      </c>
      <c r="Z5" s="24" t="s">
        <v>39</v>
      </c>
    </row>
    <row r="6" spans="1:26" ht="78.75" customHeight="1">
      <c r="A6" s="14"/>
      <c r="B6" s="14"/>
      <c r="C6" s="15">
        <v>3</v>
      </c>
      <c r="D6" s="16" t="s">
        <v>40</v>
      </c>
      <c r="E6" s="15">
        <v>1</v>
      </c>
      <c r="F6" s="16" t="s">
        <v>41</v>
      </c>
      <c r="G6" s="9">
        <v>1.1</v>
      </c>
      <c r="H6" s="9">
        <v>1</v>
      </c>
      <c r="I6" s="26">
        <v>1.1</v>
      </c>
      <c r="J6" s="27">
        <v>0</v>
      </c>
      <c r="K6" s="28">
        <v>0</v>
      </c>
      <c r="L6" s="21">
        <v>1.1</v>
      </c>
      <c r="M6" s="21"/>
      <c r="N6" s="21">
        <v>1.1</v>
      </c>
      <c r="O6" s="21"/>
      <c r="P6" s="21">
        <v>1.1</v>
      </c>
      <c r="Q6" s="21"/>
      <c r="R6" s="21" t="s">
        <v>26</v>
      </c>
      <c r="S6" s="29">
        <f>((J6+K6)/I6)*100</f>
        <v>0</v>
      </c>
      <c r="T6" s="29">
        <f>AVERAGE(S6:S8)</f>
        <v>0</v>
      </c>
      <c r="U6" s="30" t="s">
        <v>42</v>
      </c>
      <c r="V6" s="23" t="s">
        <v>43</v>
      </c>
      <c r="W6" s="24" t="s">
        <v>44</v>
      </c>
      <c r="X6" s="24" t="s">
        <v>45</v>
      </c>
      <c r="Y6" s="24" t="s">
        <v>46</v>
      </c>
      <c r="Z6" s="24" t="s">
        <v>47</v>
      </c>
    </row>
    <row r="7" spans="1:26" ht="55.5" customHeight="1">
      <c r="A7" s="14"/>
      <c r="B7" s="14"/>
      <c r="C7" s="15"/>
      <c r="D7" s="16"/>
      <c r="E7" s="15">
        <v>2</v>
      </c>
      <c r="F7" s="16" t="s">
        <v>48</v>
      </c>
      <c r="G7" s="9">
        <v>1.1</v>
      </c>
      <c r="H7" s="9">
        <v>1.11</v>
      </c>
      <c r="I7" s="26">
        <v>1.1</v>
      </c>
      <c r="J7" s="27">
        <v>0</v>
      </c>
      <c r="K7" s="27">
        <v>0</v>
      </c>
      <c r="L7" s="21">
        <v>1.1</v>
      </c>
      <c r="M7" s="21"/>
      <c r="N7" s="21">
        <v>1.1</v>
      </c>
      <c r="O7" s="21"/>
      <c r="P7" s="21">
        <v>1.1</v>
      </c>
      <c r="Q7" s="21"/>
      <c r="R7" s="21" t="s">
        <v>26</v>
      </c>
      <c r="S7" s="29">
        <f>((J7+K7)/I7)*100</f>
        <v>0</v>
      </c>
      <c r="T7" s="29"/>
      <c r="U7" s="30"/>
      <c r="V7" s="23" t="s">
        <v>43</v>
      </c>
      <c r="W7" s="24" t="s">
        <v>44</v>
      </c>
      <c r="X7" s="24" t="s">
        <v>45</v>
      </c>
      <c r="Y7" s="24" t="s">
        <v>49</v>
      </c>
      <c r="Z7" s="24" t="s">
        <v>50</v>
      </c>
    </row>
    <row r="8" spans="1:26" ht="69" customHeight="1">
      <c r="A8" s="14"/>
      <c r="B8" s="14"/>
      <c r="C8" s="15"/>
      <c r="D8" s="16"/>
      <c r="E8" s="15">
        <v>3</v>
      </c>
      <c r="F8" s="16" t="s">
        <v>51</v>
      </c>
      <c r="G8" s="9">
        <v>1.1</v>
      </c>
      <c r="H8" s="9">
        <v>0.85</v>
      </c>
      <c r="I8" s="26">
        <v>1.1</v>
      </c>
      <c r="J8" s="27">
        <v>0</v>
      </c>
      <c r="K8" s="28">
        <v>0</v>
      </c>
      <c r="L8" s="21">
        <v>1.1</v>
      </c>
      <c r="M8" s="21"/>
      <c r="N8" s="21">
        <v>1.1</v>
      </c>
      <c r="O8" s="21"/>
      <c r="P8" s="21">
        <v>1.1</v>
      </c>
      <c r="Q8" s="21"/>
      <c r="R8" s="21" t="s">
        <v>26</v>
      </c>
      <c r="S8" s="29">
        <f>((J8+K8)/I8)*100</f>
        <v>0</v>
      </c>
      <c r="T8" s="29"/>
      <c r="U8" s="30"/>
      <c r="V8" s="23" t="s">
        <v>43</v>
      </c>
      <c r="W8" s="24" t="s">
        <v>44</v>
      </c>
      <c r="X8" s="24" t="s">
        <v>45</v>
      </c>
      <c r="Y8" s="24" t="s">
        <v>49</v>
      </c>
      <c r="Z8" s="24" t="s">
        <v>47</v>
      </c>
    </row>
    <row r="9" spans="1:26" ht="40.5" customHeight="1">
      <c r="A9" s="14"/>
      <c r="B9" s="14"/>
      <c r="C9" s="15">
        <v>4</v>
      </c>
      <c r="D9" s="16" t="s">
        <v>52</v>
      </c>
      <c r="E9" s="15">
        <v>1</v>
      </c>
      <c r="F9" s="16" t="s">
        <v>53</v>
      </c>
      <c r="G9" s="9">
        <v>75000</v>
      </c>
      <c r="H9" s="9">
        <v>66217</v>
      </c>
      <c r="I9" s="26">
        <v>79000</v>
      </c>
      <c r="J9" s="27">
        <v>0</v>
      </c>
      <c r="K9" s="27">
        <v>0</v>
      </c>
      <c r="L9" s="21">
        <v>79000</v>
      </c>
      <c r="M9" s="21"/>
      <c r="N9" s="21">
        <v>81000</v>
      </c>
      <c r="O9" s="21"/>
      <c r="P9" s="21" t="s">
        <v>54</v>
      </c>
      <c r="Q9" s="21"/>
      <c r="R9" s="21" t="s">
        <v>26</v>
      </c>
      <c r="S9" s="29">
        <f>((J9+K9)/I9)*100</f>
        <v>0</v>
      </c>
      <c r="T9" s="29">
        <f>AVERAGE(S9:S10,S12)</f>
        <v>0</v>
      </c>
      <c r="U9" s="30" t="s">
        <v>42</v>
      </c>
      <c r="V9" s="23" t="s">
        <v>55</v>
      </c>
      <c r="W9" s="24" t="s">
        <v>56</v>
      </c>
      <c r="X9" s="24" t="s">
        <v>57</v>
      </c>
      <c r="Y9" s="24" t="s">
        <v>58</v>
      </c>
      <c r="Z9" s="24" t="s">
        <v>59</v>
      </c>
    </row>
    <row r="10" spans="1:26" ht="12.75">
      <c r="A10" s="14"/>
      <c r="B10" s="14"/>
      <c r="C10" s="15"/>
      <c r="D10" s="16"/>
      <c r="E10" s="15">
        <v>2</v>
      </c>
      <c r="F10" s="16" t="s">
        <v>60</v>
      </c>
      <c r="G10" s="9" t="s">
        <v>61</v>
      </c>
      <c r="H10" s="9" t="s">
        <v>61</v>
      </c>
      <c r="I10" s="26" t="s">
        <v>61</v>
      </c>
      <c r="J10" s="27" t="s">
        <v>61</v>
      </c>
      <c r="K10" s="27" t="s">
        <v>61</v>
      </c>
      <c r="L10" s="21" t="s">
        <v>61</v>
      </c>
      <c r="M10" s="21"/>
      <c r="N10" s="21" t="s">
        <v>61</v>
      </c>
      <c r="O10" s="21"/>
      <c r="P10" s="21" t="s">
        <v>61</v>
      </c>
      <c r="Q10" s="21"/>
      <c r="R10" s="21" t="s">
        <v>62</v>
      </c>
      <c r="S10" s="29" t="s">
        <v>61</v>
      </c>
      <c r="T10" s="29"/>
      <c r="U10" s="30"/>
      <c r="V10" s="23" t="s">
        <v>55</v>
      </c>
      <c r="W10" s="24" t="s">
        <v>56</v>
      </c>
      <c r="X10" s="24"/>
      <c r="Y10" s="24" t="s">
        <v>58</v>
      </c>
      <c r="Z10" s="24"/>
    </row>
    <row r="11" spans="1:26" ht="20.25" customHeight="1">
      <c r="A11" s="14"/>
      <c r="B11" s="14"/>
      <c r="C11" s="15"/>
      <c r="D11" s="16"/>
      <c r="E11" s="15">
        <v>3</v>
      </c>
      <c r="F11" s="16" t="s">
        <v>63</v>
      </c>
      <c r="G11" s="9">
        <v>10</v>
      </c>
      <c r="H11" s="9">
        <v>10</v>
      </c>
      <c r="I11" s="26" t="s">
        <v>61</v>
      </c>
      <c r="J11" s="27" t="s">
        <v>61</v>
      </c>
      <c r="K11" s="27" t="s">
        <v>61</v>
      </c>
      <c r="L11" s="21" t="s">
        <v>61</v>
      </c>
      <c r="M11" s="21"/>
      <c r="N11" s="21" t="s">
        <v>61</v>
      </c>
      <c r="O11" s="21"/>
      <c r="P11" s="21" t="s">
        <v>61</v>
      </c>
      <c r="Q11" s="21"/>
      <c r="R11" s="21" t="s">
        <v>26</v>
      </c>
      <c r="S11" s="29" t="s">
        <v>61</v>
      </c>
      <c r="T11" s="29"/>
      <c r="U11" s="30"/>
      <c r="V11" s="23" t="s">
        <v>55</v>
      </c>
      <c r="W11" s="24" t="s">
        <v>56</v>
      </c>
      <c r="X11" s="24"/>
      <c r="Y11" s="24" t="s">
        <v>58</v>
      </c>
      <c r="Z11" s="24"/>
    </row>
    <row r="12" spans="1:26" ht="54.75" customHeight="1">
      <c r="A12" s="14"/>
      <c r="B12" s="14"/>
      <c r="C12" s="15"/>
      <c r="D12" s="16"/>
      <c r="E12" s="15">
        <v>4</v>
      </c>
      <c r="F12" s="16" t="s">
        <v>64</v>
      </c>
      <c r="G12" s="9">
        <v>500</v>
      </c>
      <c r="H12" s="9">
        <v>500</v>
      </c>
      <c r="I12" s="26">
        <v>1500</v>
      </c>
      <c r="J12" s="27">
        <v>0</v>
      </c>
      <c r="K12" s="27">
        <v>0</v>
      </c>
      <c r="L12" s="21">
        <v>1500</v>
      </c>
      <c r="M12" s="21"/>
      <c r="N12" s="21">
        <v>2000</v>
      </c>
      <c r="O12" s="21"/>
      <c r="P12" s="21">
        <v>4000</v>
      </c>
      <c r="Q12" s="21"/>
      <c r="R12" s="21" t="s">
        <v>26</v>
      </c>
      <c r="S12" s="29">
        <f>((J12+K12)/I12)*100</f>
        <v>0</v>
      </c>
      <c r="T12" s="29"/>
      <c r="U12" s="30"/>
      <c r="V12" s="23" t="s">
        <v>55</v>
      </c>
      <c r="W12" s="24" t="s">
        <v>56</v>
      </c>
      <c r="X12" s="24" t="s">
        <v>65</v>
      </c>
      <c r="Y12" s="24" t="s">
        <v>58</v>
      </c>
      <c r="Z12" s="24" t="s">
        <v>66</v>
      </c>
    </row>
    <row r="13" spans="1:26" ht="53.25" customHeight="1">
      <c r="A13" s="14"/>
      <c r="B13" s="14"/>
      <c r="C13" s="15">
        <v>5</v>
      </c>
      <c r="D13" s="16" t="s">
        <v>67</v>
      </c>
      <c r="E13" s="15">
        <v>1</v>
      </c>
      <c r="F13" s="16" t="s">
        <v>68</v>
      </c>
      <c r="G13" s="17">
        <v>0.05</v>
      </c>
      <c r="H13" s="17">
        <v>0.6000000000000001</v>
      </c>
      <c r="I13" s="25">
        <v>0.15</v>
      </c>
      <c r="J13" s="19">
        <v>0.9437000000000001</v>
      </c>
      <c r="K13" s="19">
        <v>0</v>
      </c>
      <c r="L13" s="20">
        <v>0.15</v>
      </c>
      <c r="M13" s="21"/>
      <c r="N13" s="20">
        <v>0.2</v>
      </c>
      <c r="O13" s="21"/>
      <c r="P13" s="20">
        <v>0.25</v>
      </c>
      <c r="Q13" s="21"/>
      <c r="R13" s="21" t="s">
        <v>26</v>
      </c>
      <c r="S13" s="29">
        <f>((J13+K13)/I13)*100</f>
        <v>629.1333333333334</v>
      </c>
      <c r="T13" s="29">
        <f>AVERAGE(S13:S16)</f>
        <v>272.94924242424247</v>
      </c>
      <c r="U13" s="31" t="s">
        <v>69</v>
      </c>
      <c r="V13" s="23" t="s">
        <v>35</v>
      </c>
      <c r="W13" s="32" t="s">
        <v>70</v>
      </c>
      <c r="X13"/>
      <c r="Y13" t="s">
        <v>71</v>
      </c>
      <c r="Z13" t="s">
        <v>71</v>
      </c>
    </row>
    <row r="14" spans="1:26" ht="63.75" customHeight="1">
      <c r="A14" s="14"/>
      <c r="B14" s="14"/>
      <c r="C14" s="15"/>
      <c r="D14" s="16"/>
      <c r="E14" s="15">
        <v>2</v>
      </c>
      <c r="F14" s="16" t="s">
        <v>72</v>
      </c>
      <c r="G14" s="17">
        <v>0.2</v>
      </c>
      <c r="H14" s="17">
        <v>0.4308</v>
      </c>
      <c r="I14" s="25">
        <v>0.30000000000000004</v>
      </c>
      <c r="J14" s="19">
        <v>0.42250000000000004</v>
      </c>
      <c r="K14" s="19">
        <v>0</v>
      </c>
      <c r="L14" s="20">
        <v>0.30000000000000004</v>
      </c>
      <c r="M14" s="21"/>
      <c r="N14" s="20">
        <v>0.35</v>
      </c>
      <c r="O14" s="21"/>
      <c r="P14" s="20">
        <v>0.4</v>
      </c>
      <c r="Q14" s="21"/>
      <c r="R14" s="21" t="s">
        <v>26</v>
      </c>
      <c r="S14" s="29">
        <f>((J14+K14)/I14)*100</f>
        <v>140.83333333333331</v>
      </c>
      <c r="T14" s="29"/>
      <c r="U14" s="31"/>
      <c r="V14" s="23" t="s">
        <v>35</v>
      </c>
      <c r="W14" s="32"/>
      <c r="X14"/>
      <c r="Y14" t="s">
        <v>71</v>
      </c>
      <c r="Z14" t="s">
        <v>71</v>
      </c>
    </row>
    <row r="15" spans="1:26" ht="101.25" customHeight="1">
      <c r="A15" s="14"/>
      <c r="B15" s="14"/>
      <c r="C15" s="15"/>
      <c r="D15" s="16"/>
      <c r="E15" s="15">
        <v>3</v>
      </c>
      <c r="F15" s="16" t="s">
        <v>73</v>
      </c>
      <c r="G15" s="17">
        <v>0.45</v>
      </c>
      <c r="H15" s="17">
        <v>0.16920000000000002</v>
      </c>
      <c r="I15" s="25">
        <v>0.55</v>
      </c>
      <c r="J15" s="19">
        <v>0.16920000000000002</v>
      </c>
      <c r="K15" s="19">
        <v>0</v>
      </c>
      <c r="L15" s="20">
        <v>0.55</v>
      </c>
      <c r="M15" s="21"/>
      <c r="N15" s="20">
        <v>0.6000000000000001</v>
      </c>
      <c r="O15" s="21"/>
      <c r="P15" s="20">
        <v>0.65</v>
      </c>
      <c r="Q15" s="21"/>
      <c r="R15" s="21" t="s">
        <v>26</v>
      </c>
      <c r="S15" s="29">
        <f>((J15+K15)/I15)*100</f>
        <v>30.763636363636365</v>
      </c>
      <c r="T15" s="29"/>
      <c r="U15" s="31"/>
      <c r="V15" s="23" t="s">
        <v>35</v>
      </c>
      <c r="W15" s="32"/>
      <c r="X15" s="24" t="s">
        <v>74</v>
      </c>
      <c r="Y15" s="24" t="s">
        <v>71</v>
      </c>
      <c r="Z15" s="24" t="s">
        <v>71</v>
      </c>
    </row>
    <row r="16" spans="1:26" ht="12.75">
      <c r="A16" s="14"/>
      <c r="B16" s="14"/>
      <c r="C16" s="15"/>
      <c r="D16" s="16"/>
      <c r="E16" s="15">
        <v>4</v>
      </c>
      <c r="F16" s="16" t="s">
        <v>75</v>
      </c>
      <c r="G16" s="17">
        <v>0.05</v>
      </c>
      <c r="H16" s="17">
        <v>0.3538</v>
      </c>
      <c r="I16" s="25">
        <v>0.15</v>
      </c>
      <c r="J16" s="19">
        <v>0.43660000000000004</v>
      </c>
      <c r="K16" s="19">
        <v>0</v>
      </c>
      <c r="L16" s="20">
        <v>0.15</v>
      </c>
      <c r="M16" s="21"/>
      <c r="N16" s="20">
        <v>0.2</v>
      </c>
      <c r="O16" s="21"/>
      <c r="P16" s="20">
        <v>0.25</v>
      </c>
      <c r="Q16" s="21"/>
      <c r="R16" s="21" t="s">
        <v>26</v>
      </c>
      <c r="S16" s="29">
        <f>((J16+K16)/I16)*100</f>
        <v>291.0666666666667</v>
      </c>
      <c r="T16" s="29"/>
      <c r="U16" s="31"/>
      <c r="V16" s="23" t="s">
        <v>76</v>
      </c>
      <c r="W16" s="32"/>
      <c r="X16"/>
      <c r="Y16" t="s">
        <v>71</v>
      </c>
      <c r="Z16" t="s">
        <v>71</v>
      </c>
    </row>
    <row r="17" spans="1:26" ht="12.75">
      <c r="A17" s="14"/>
      <c r="B17" s="14"/>
      <c r="C17" s="15">
        <v>6</v>
      </c>
      <c r="D17" s="16" t="s">
        <v>77</v>
      </c>
      <c r="E17" s="15">
        <v>1</v>
      </c>
      <c r="F17" s="16" t="s">
        <v>78</v>
      </c>
      <c r="G17" s="9" t="s">
        <v>61</v>
      </c>
      <c r="H17" s="9" t="s">
        <v>61</v>
      </c>
      <c r="I17" s="26">
        <v>1</v>
      </c>
      <c r="J17" s="27">
        <v>1</v>
      </c>
      <c r="K17" s="27">
        <v>0</v>
      </c>
      <c r="L17" s="21">
        <v>1</v>
      </c>
      <c r="M17" s="21"/>
      <c r="N17" s="21">
        <v>1</v>
      </c>
      <c r="O17" s="21"/>
      <c r="P17" s="21">
        <v>1</v>
      </c>
      <c r="Q17" s="21"/>
      <c r="R17" s="21" t="s">
        <v>62</v>
      </c>
      <c r="S17" s="29">
        <f>((J17+K17)/I17)*100</f>
        <v>100</v>
      </c>
      <c r="T17" s="29">
        <f>S17</f>
        <v>100</v>
      </c>
      <c r="U17" s="31" t="s">
        <v>69</v>
      </c>
      <c r="V17" s="23" t="s">
        <v>79</v>
      </c>
      <c r="W17" s="24" t="s">
        <v>80</v>
      </c>
      <c r="X17"/>
      <c r="Y17" t="s">
        <v>81</v>
      </c>
      <c r="Z17" t="s">
        <v>81</v>
      </c>
    </row>
    <row r="18" spans="1:26" ht="75" customHeight="1">
      <c r="A18" s="14"/>
      <c r="B18" s="14"/>
      <c r="C18" s="15">
        <v>7</v>
      </c>
      <c r="D18" s="16" t="s">
        <v>82</v>
      </c>
      <c r="E18" s="15">
        <v>1</v>
      </c>
      <c r="F18" s="16" t="s">
        <v>83</v>
      </c>
      <c r="G18" s="9">
        <v>200</v>
      </c>
      <c r="H18" s="9">
        <v>5</v>
      </c>
      <c r="I18" s="26">
        <v>300</v>
      </c>
      <c r="J18" s="27">
        <v>112</v>
      </c>
      <c r="K18" s="27">
        <v>73</v>
      </c>
      <c r="L18" s="21">
        <v>300</v>
      </c>
      <c r="M18" s="21"/>
      <c r="N18" s="21">
        <v>350</v>
      </c>
      <c r="O18" s="21"/>
      <c r="P18" s="21">
        <v>400</v>
      </c>
      <c r="Q18" s="21"/>
      <c r="R18" s="21" t="s">
        <v>26</v>
      </c>
      <c r="S18" s="29">
        <f>((J18+K18)/I18)*100</f>
        <v>61.66666666666667</v>
      </c>
      <c r="T18" s="29">
        <f>AVERAGE(S18:S19)</f>
        <v>2852.371794871795</v>
      </c>
      <c r="U18" s="31" t="s">
        <v>69</v>
      </c>
      <c r="V18" s="23" t="s">
        <v>79</v>
      </c>
      <c r="W18" s="24" t="s">
        <v>84</v>
      </c>
      <c r="X18" s="24" t="s">
        <v>85</v>
      </c>
      <c r="Y18" s="24" t="s">
        <v>86</v>
      </c>
      <c r="Z18" s="24" t="s">
        <v>87</v>
      </c>
    </row>
    <row r="19" spans="1:26" ht="120" customHeight="1">
      <c r="A19" s="14"/>
      <c r="B19" s="14"/>
      <c r="C19" s="15"/>
      <c r="D19" s="16"/>
      <c r="E19" s="15">
        <v>2</v>
      </c>
      <c r="F19" s="16" t="s">
        <v>88</v>
      </c>
      <c r="G19" s="9">
        <v>61</v>
      </c>
      <c r="H19" s="9">
        <v>50</v>
      </c>
      <c r="I19" s="26">
        <v>65</v>
      </c>
      <c r="J19" s="27">
        <v>1104</v>
      </c>
      <c r="K19" s="27">
        <v>2564</v>
      </c>
      <c r="L19" s="21">
        <v>65</v>
      </c>
      <c r="M19" s="21"/>
      <c r="N19" s="21">
        <v>67</v>
      </c>
      <c r="O19" s="21"/>
      <c r="P19" s="21">
        <v>69</v>
      </c>
      <c r="Q19" s="21"/>
      <c r="R19" s="21" t="s">
        <v>26</v>
      </c>
      <c r="S19" s="29">
        <f>((J19+K19)/I19)*100</f>
        <v>5643.076923076923</v>
      </c>
      <c r="T19" s="29"/>
      <c r="U19" s="31"/>
      <c r="V19" s="23" t="s">
        <v>79</v>
      </c>
      <c r="W19" s="24" t="s">
        <v>84</v>
      </c>
      <c r="X19" s="24" t="s">
        <v>85</v>
      </c>
      <c r="Y19" s="24" t="s">
        <v>86</v>
      </c>
      <c r="Z19" s="24" t="s">
        <v>89</v>
      </c>
    </row>
    <row r="20" spans="1:26" ht="161.25" customHeight="1">
      <c r="A20" s="14"/>
      <c r="B20" s="14"/>
      <c r="C20" s="15">
        <v>8</v>
      </c>
      <c r="D20" s="16" t="s">
        <v>90</v>
      </c>
      <c r="E20" s="15">
        <v>1</v>
      </c>
      <c r="F20" s="16" t="s">
        <v>91</v>
      </c>
      <c r="G20" s="9">
        <v>61</v>
      </c>
      <c r="H20" s="9">
        <v>63</v>
      </c>
      <c r="I20" s="26">
        <v>65</v>
      </c>
      <c r="J20" s="27">
        <v>67</v>
      </c>
      <c r="K20" s="27">
        <v>0</v>
      </c>
      <c r="L20" s="21">
        <v>65</v>
      </c>
      <c r="M20" s="21"/>
      <c r="N20" s="21">
        <v>67</v>
      </c>
      <c r="O20" s="21"/>
      <c r="P20" s="21">
        <v>69</v>
      </c>
      <c r="Q20" s="21"/>
      <c r="R20" s="21" t="s">
        <v>26</v>
      </c>
      <c r="S20" s="29">
        <f>(J20/I20)*100</f>
        <v>103.07692307692307</v>
      </c>
      <c r="T20" s="29">
        <f>S20</f>
        <v>103.07692307692307</v>
      </c>
      <c r="U20" s="31" t="s">
        <v>69</v>
      </c>
      <c r="V20" s="23" t="s">
        <v>79</v>
      </c>
      <c r="W20" s="24" t="s">
        <v>92</v>
      </c>
      <c r="X20"/>
      <c r="Y20" t="s">
        <v>93</v>
      </c>
      <c r="Z20" t="s">
        <v>93</v>
      </c>
    </row>
    <row r="21" spans="1:26" ht="120.75" customHeight="1">
      <c r="A21" s="14"/>
      <c r="B21" s="14"/>
      <c r="C21" s="15">
        <v>9</v>
      </c>
      <c r="D21" s="16" t="s">
        <v>94</v>
      </c>
      <c r="E21" s="15">
        <v>1</v>
      </c>
      <c r="F21" s="16" t="s">
        <v>95</v>
      </c>
      <c r="G21" s="9">
        <v>40</v>
      </c>
      <c r="H21" s="9">
        <v>31</v>
      </c>
      <c r="I21" s="26">
        <v>50</v>
      </c>
      <c r="J21" s="27">
        <v>37</v>
      </c>
      <c r="K21" s="27">
        <v>0</v>
      </c>
      <c r="L21" s="21">
        <v>50</v>
      </c>
      <c r="M21" s="21"/>
      <c r="N21" s="21">
        <v>55</v>
      </c>
      <c r="O21" s="21"/>
      <c r="P21" s="21">
        <v>60</v>
      </c>
      <c r="Q21" s="21"/>
      <c r="R21" s="21" t="s">
        <v>26</v>
      </c>
      <c r="S21" s="29">
        <f>((J21+K21)/I21)*100</f>
        <v>74</v>
      </c>
      <c r="T21" s="29">
        <f>S21</f>
        <v>74</v>
      </c>
      <c r="U21" s="22" t="s">
        <v>27</v>
      </c>
      <c r="V21" s="23" t="s">
        <v>79</v>
      </c>
      <c r="W21" s="24" t="s">
        <v>96</v>
      </c>
      <c r="X21" s="24" t="s">
        <v>97</v>
      </c>
      <c r="Y21" s="24" t="s">
        <v>98</v>
      </c>
      <c r="Z21" s="24" t="s">
        <v>98</v>
      </c>
    </row>
    <row r="22" spans="1:26" ht="93" customHeight="1">
      <c r="A22" s="14"/>
      <c r="B22" s="14"/>
      <c r="C22" s="15">
        <v>10</v>
      </c>
      <c r="D22" s="16" t="s">
        <v>99</v>
      </c>
      <c r="E22" s="15">
        <v>1</v>
      </c>
      <c r="F22" s="16" t="s">
        <v>100</v>
      </c>
      <c r="G22" s="9">
        <v>3</v>
      </c>
      <c r="H22" s="9">
        <v>4</v>
      </c>
      <c r="I22" s="26">
        <v>4</v>
      </c>
      <c r="J22" s="27">
        <v>10</v>
      </c>
      <c r="K22" s="27">
        <v>0</v>
      </c>
      <c r="L22" s="21">
        <v>4</v>
      </c>
      <c r="M22" s="21"/>
      <c r="N22" s="21">
        <v>4</v>
      </c>
      <c r="O22" s="21"/>
      <c r="P22" s="21">
        <v>5</v>
      </c>
      <c r="Q22" s="21"/>
      <c r="R22" s="21" t="s">
        <v>26</v>
      </c>
      <c r="S22" s="29">
        <f>((J22+K22)/I22)*100</f>
        <v>250</v>
      </c>
      <c r="T22" s="29">
        <f>AVERAGE(S22:S23)</f>
        <v>275</v>
      </c>
      <c r="U22" s="31" t="s">
        <v>69</v>
      </c>
      <c r="V22" s="23" t="s">
        <v>79</v>
      </c>
      <c r="W22" s="24" t="s">
        <v>101</v>
      </c>
      <c r="X22" s="24" t="s">
        <v>102</v>
      </c>
      <c r="Y22" s="24" t="s">
        <v>103</v>
      </c>
      <c r="Z22" s="24" t="s">
        <v>104</v>
      </c>
    </row>
    <row r="23" spans="1:26" ht="78.75" customHeight="1">
      <c r="A23" s="14"/>
      <c r="B23" s="14"/>
      <c r="C23" s="15"/>
      <c r="D23" s="16"/>
      <c r="E23" s="15">
        <v>2</v>
      </c>
      <c r="F23" s="16" t="s">
        <v>105</v>
      </c>
      <c r="G23" s="9">
        <v>3</v>
      </c>
      <c r="H23" s="9">
        <v>0</v>
      </c>
      <c r="I23" s="26">
        <v>3</v>
      </c>
      <c r="J23" s="27">
        <v>3</v>
      </c>
      <c r="K23" s="27">
        <v>6</v>
      </c>
      <c r="L23" s="21">
        <v>3</v>
      </c>
      <c r="M23" s="21"/>
      <c r="N23" s="21">
        <v>3</v>
      </c>
      <c r="O23" s="21"/>
      <c r="P23" s="21">
        <v>3</v>
      </c>
      <c r="Q23" s="21"/>
      <c r="R23" s="21" t="s">
        <v>26</v>
      </c>
      <c r="S23" s="29">
        <f>((J23+K23)/I23)*100</f>
        <v>300</v>
      </c>
      <c r="T23" s="29"/>
      <c r="U23" s="31"/>
      <c r="V23" s="23" t="s">
        <v>106</v>
      </c>
      <c r="W23" s="24" t="s">
        <v>101</v>
      </c>
      <c r="X23" s="24"/>
      <c r="Y23" s="24" t="s">
        <v>103</v>
      </c>
      <c r="Z23" s="24" t="s">
        <v>107</v>
      </c>
    </row>
    <row r="24" spans="1:26" ht="111.75" customHeight="1">
      <c r="A24" s="14"/>
      <c r="B24" s="14"/>
      <c r="C24" s="15">
        <v>11</v>
      </c>
      <c r="D24" s="16" t="s">
        <v>108</v>
      </c>
      <c r="E24" s="15">
        <v>1</v>
      </c>
      <c r="F24" s="16" t="s">
        <v>109</v>
      </c>
      <c r="G24" s="17">
        <v>0.2</v>
      </c>
      <c r="H24" s="17">
        <v>0.9242</v>
      </c>
      <c r="I24" s="25">
        <v>0.6000000000000001</v>
      </c>
      <c r="J24" s="19">
        <v>0.9014000000000001</v>
      </c>
      <c r="K24" s="19">
        <v>0</v>
      </c>
      <c r="L24" s="20">
        <v>0.6000000000000001</v>
      </c>
      <c r="M24" s="21"/>
      <c r="N24" s="20">
        <v>0.8</v>
      </c>
      <c r="O24" s="21"/>
      <c r="P24" s="20">
        <v>1</v>
      </c>
      <c r="Q24" s="21"/>
      <c r="R24" s="21" t="s">
        <v>26</v>
      </c>
      <c r="S24" s="29">
        <f>((J24+K24)/I24)*100</f>
        <v>150.23333333333332</v>
      </c>
      <c r="T24" s="29">
        <f>S24</f>
        <v>150.23333333333332</v>
      </c>
      <c r="U24" s="31" t="s">
        <v>69</v>
      </c>
      <c r="V24" s="23" t="s">
        <v>79</v>
      </c>
      <c r="W24" s="24" t="s">
        <v>110</v>
      </c>
      <c r="X24"/>
      <c r="Y24" t="s">
        <v>111</v>
      </c>
      <c r="Z24" t="s">
        <v>111</v>
      </c>
    </row>
    <row r="25" spans="1:26" ht="27.75" customHeight="1">
      <c r="A25" s="14" t="s">
        <v>22</v>
      </c>
      <c r="B25" s="14" t="s">
        <v>112</v>
      </c>
      <c r="C25" s="15">
        <v>12</v>
      </c>
      <c r="D25" s="16" t="s">
        <v>113</v>
      </c>
      <c r="E25" s="15">
        <v>1</v>
      </c>
      <c r="F25" s="16" t="s">
        <v>114</v>
      </c>
      <c r="G25" s="9">
        <v>5</v>
      </c>
      <c r="H25" s="9">
        <v>11</v>
      </c>
      <c r="I25" s="26">
        <v>6</v>
      </c>
      <c r="J25" s="27">
        <v>6</v>
      </c>
      <c r="K25" s="27">
        <v>11</v>
      </c>
      <c r="L25" s="21">
        <v>6</v>
      </c>
      <c r="M25" s="21"/>
      <c r="N25" s="21">
        <v>6</v>
      </c>
      <c r="O25" s="21"/>
      <c r="P25" s="21">
        <v>6</v>
      </c>
      <c r="Q25" s="21"/>
      <c r="R25" s="21" t="s">
        <v>26</v>
      </c>
      <c r="S25" s="29">
        <f>(K25/I25)*100</f>
        <v>183.33333333333331</v>
      </c>
      <c r="T25" s="29">
        <f>AVERAGE(S25:S27)</f>
        <v>77.77777777777777</v>
      </c>
      <c r="U25" s="22" t="s">
        <v>27</v>
      </c>
      <c r="V25" s="23" t="s">
        <v>115</v>
      </c>
      <c r="W25" s="24" t="s">
        <v>116</v>
      </c>
      <c r="X25" s="24"/>
      <c r="Y25" s="24" t="s">
        <v>117</v>
      </c>
      <c r="Z25" s="24"/>
    </row>
    <row r="26" spans="1:26" ht="58.5" customHeight="1">
      <c r="A26" s="14"/>
      <c r="B26" s="14"/>
      <c r="C26" s="15"/>
      <c r="D26" s="16"/>
      <c r="E26" s="15">
        <v>2</v>
      </c>
      <c r="F26" s="16" t="s">
        <v>118</v>
      </c>
      <c r="G26" s="9" t="s">
        <v>61</v>
      </c>
      <c r="H26" s="9" t="s">
        <v>61</v>
      </c>
      <c r="I26" s="26">
        <v>2</v>
      </c>
      <c r="J26" s="27">
        <v>1</v>
      </c>
      <c r="K26" s="27">
        <v>1</v>
      </c>
      <c r="L26" s="21">
        <v>2</v>
      </c>
      <c r="M26" s="21"/>
      <c r="N26" s="21">
        <v>2</v>
      </c>
      <c r="O26" s="21"/>
      <c r="P26" s="21">
        <v>2</v>
      </c>
      <c r="Q26" s="21"/>
      <c r="R26" s="21" t="s">
        <v>26</v>
      </c>
      <c r="S26" s="29">
        <f>(K26/I26)*100</f>
        <v>50</v>
      </c>
      <c r="T26" s="29"/>
      <c r="U26" s="22"/>
      <c r="V26" s="23" t="s">
        <v>115</v>
      </c>
      <c r="W26" s="24" t="s">
        <v>116</v>
      </c>
      <c r="X26" s="24" t="s">
        <v>116</v>
      </c>
      <c r="Y26" s="24" t="s">
        <v>117</v>
      </c>
      <c r="Z26" s="24" t="s">
        <v>119</v>
      </c>
    </row>
    <row r="27" spans="1:26" ht="54.75" customHeight="1">
      <c r="A27" s="14"/>
      <c r="B27" s="14"/>
      <c r="C27" s="15"/>
      <c r="D27" s="16"/>
      <c r="E27" s="15">
        <v>3</v>
      </c>
      <c r="F27" s="16" t="s">
        <v>120</v>
      </c>
      <c r="G27" s="9" t="s">
        <v>61</v>
      </c>
      <c r="H27" s="9" t="s">
        <v>61</v>
      </c>
      <c r="I27" s="26">
        <v>1</v>
      </c>
      <c r="J27" s="27">
        <v>0</v>
      </c>
      <c r="K27" s="27">
        <v>0</v>
      </c>
      <c r="L27" s="21">
        <v>1</v>
      </c>
      <c r="M27" s="21"/>
      <c r="N27" s="21">
        <v>1</v>
      </c>
      <c r="O27" s="21"/>
      <c r="P27" s="21">
        <v>1</v>
      </c>
      <c r="Q27" s="21"/>
      <c r="R27" s="21" t="s">
        <v>26</v>
      </c>
      <c r="S27" s="29">
        <f>(K27/I27)*100</f>
        <v>0</v>
      </c>
      <c r="T27" s="29"/>
      <c r="U27" s="22"/>
      <c r="V27" s="23" t="s">
        <v>115</v>
      </c>
      <c r="W27" s="24" t="s">
        <v>116</v>
      </c>
      <c r="X27" s="24" t="s">
        <v>116</v>
      </c>
      <c r="Y27" s="24" t="s">
        <v>117</v>
      </c>
      <c r="Z27" s="24" t="s">
        <v>119</v>
      </c>
    </row>
    <row r="28" spans="1:26" ht="12.75">
      <c r="A28" s="14"/>
      <c r="B28" s="14"/>
      <c r="C28" s="15">
        <v>13</v>
      </c>
      <c r="D28" s="16" t="s">
        <v>121</v>
      </c>
      <c r="E28" s="15">
        <v>1</v>
      </c>
      <c r="F28" s="16" t="s">
        <v>122</v>
      </c>
      <c r="G28" s="9">
        <v>3.2</v>
      </c>
      <c r="H28" s="9">
        <v>3.48</v>
      </c>
      <c r="I28" s="26">
        <v>4.1</v>
      </c>
      <c r="J28" s="33">
        <v>3.46</v>
      </c>
      <c r="K28" s="28">
        <v>3.4</v>
      </c>
      <c r="L28" s="21">
        <v>4.1</v>
      </c>
      <c r="M28" s="21"/>
      <c r="N28" s="21">
        <v>4.1</v>
      </c>
      <c r="O28" s="21"/>
      <c r="P28" s="21">
        <v>4.1</v>
      </c>
      <c r="Q28" s="21"/>
      <c r="R28" s="21" t="s">
        <v>26</v>
      </c>
      <c r="S28" s="29">
        <f>(K28/I28)*100</f>
        <v>82.92682926829269</v>
      </c>
      <c r="T28" s="29">
        <f>AVERAGE(S28)</f>
        <v>82.92682926829269</v>
      </c>
      <c r="U28" s="22" t="s">
        <v>27</v>
      </c>
      <c r="V28" s="23" t="s">
        <v>115</v>
      </c>
      <c r="W28" s="24" t="s">
        <v>123</v>
      </c>
      <c r="X28" s="24" t="s">
        <v>124</v>
      </c>
      <c r="Y28" s="24" t="s">
        <v>117</v>
      </c>
      <c r="Z28" s="24" t="s">
        <v>125</v>
      </c>
    </row>
    <row r="29" spans="1:26" ht="66.75" customHeight="1">
      <c r="A29" s="14"/>
      <c r="B29" s="14"/>
      <c r="C29" s="15">
        <v>14</v>
      </c>
      <c r="D29" s="16" t="s">
        <v>126</v>
      </c>
      <c r="E29" s="15">
        <v>1</v>
      </c>
      <c r="F29" s="16" t="s">
        <v>127</v>
      </c>
      <c r="G29" s="9">
        <v>9</v>
      </c>
      <c r="H29" s="9">
        <v>0.01</v>
      </c>
      <c r="I29" s="26">
        <v>9.3</v>
      </c>
      <c r="J29" s="33">
        <v>0</v>
      </c>
      <c r="K29" s="34">
        <v>0</v>
      </c>
      <c r="L29" s="21">
        <v>9.3</v>
      </c>
      <c r="M29" s="21"/>
      <c r="N29" s="21">
        <v>9.4</v>
      </c>
      <c r="O29" s="21"/>
      <c r="P29" s="21">
        <v>9.5</v>
      </c>
      <c r="Q29" s="21"/>
      <c r="R29" s="21" t="s">
        <v>26</v>
      </c>
      <c r="S29" s="29">
        <f>((J29+K29)/I29)*100</f>
        <v>0</v>
      </c>
      <c r="T29" s="29">
        <f>AVERAGE(S29)</f>
        <v>0</v>
      </c>
      <c r="U29" s="30" t="s">
        <v>42</v>
      </c>
      <c r="V29" s="23" t="s">
        <v>115</v>
      </c>
      <c r="W29" s="24" t="s">
        <v>128</v>
      </c>
      <c r="X29" s="24" t="s">
        <v>128</v>
      </c>
      <c r="Y29" s="24" t="s">
        <v>129</v>
      </c>
      <c r="Z29" s="24" t="s">
        <v>130</v>
      </c>
    </row>
    <row r="30" spans="1:26" ht="43.5" customHeight="1">
      <c r="A30" s="14"/>
      <c r="B30" s="14"/>
      <c r="C30" s="15">
        <v>15</v>
      </c>
      <c r="D30" s="35" t="s">
        <v>131</v>
      </c>
      <c r="E30" s="15">
        <v>1</v>
      </c>
      <c r="F30" s="16" t="s">
        <v>132</v>
      </c>
      <c r="G30" s="9">
        <v>20</v>
      </c>
      <c r="H30" s="9">
        <v>30</v>
      </c>
      <c r="I30" s="26">
        <v>40</v>
      </c>
      <c r="J30" s="27">
        <v>0</v>
      </c>
      <c r="K30" s="27">
        <v>5</v>
      </c>
      <c r="L30" s="21">
        <v>40</v>
      </c>
      <c r="M30" s="21"/>
      <c r="N30" s="21">
        <v>50</v>
      </c>
      <c r="O30" s="21"/>
      <c r="P30" s="21">
        <v>60</v>
      </c>
      <c r="Q30" s="21"/>
      <c r="R30" s="21" t="s">
        <v>26</v>
      </c>
      <c r="S30" s="29">
        <f>((J30+K30)/I30)*100</f>
        <v>12.5</v>
      </c>
      <c r="T30" s="29">
        <f>AVERAGE(S30:S31)</f>
        <v>6.25</v>
      </c>
      <c r="U30" s="30" t="s">
        <v>42</v>
      </c>
      <c r="V30" s="23" t="s">
        <v>133</v>
      </c>
      <c r="W30" s="24" t="s">
        <v>134</v>
      </c>
      <c r="X30" s="24" t="s">
        <v>134</v>
      </c>
      <c r="Y30" s="24" t="s">
        <v>135</v>
      </c>
      <c r="Z30" s="24" t="s">
        <v>136</v>
      </c>
    </row>
    <row r="31" spans="1:26" ht="12.75">
      <c r="A31" s="14"/>
      <c r="B31" s="14"/>
      <c r="C31" s="15"/>
      <c r="D31" s="35"/>
      <c r="E31" s="15">
        <v>2</v>
      </c>
      <c r="F31" s="16" t="s">
        <v>137</v>
      </c>
      <c r="G31" s="9">
        <v>5</v>
      </c>
      <c r="H31" s="9">
        <v>4</v>
      </c>
      <c r="I31" s="26">
        <v>15</v>
      </c>
      <c r="J31" s="27">
        <v>0</v>
      </c>
      <c r="K31" s="27">
        <v>0</v>
      </c>
      <c r="L31" s="21">
        <v>15</v>
      </c>
      <c r="M31" s="21"/>
      <c r="N31" s="21">
        <v>20</v>
      </c>
      <c r="O31" s="21"/>
      <c r="P31" s="21">
        <v>30</v>
      </c>
      <c r="Q31" s="21"/>
      <c r="R31" s="21" t="s">
        <v>26</v>
      </c>
      <c r="S31" s="29">
        <f>((J31+K31)/I31)*100</f>
        <v>0</v>
      </c>
      <c r="T31" s="29"/>
      <c r="U31" s="30"/>
      <c r="V31" s="23" t="s">
        <v>138</v>
      </c>
      <c r="W31" s="24" t="s">
        <v>134</v>
      </c>
      <c r="X31" s="24" t="s">
        <v>134</v>
      </c>
      <c r="Y31" s="24" t="s">
        <v>135</v>
      </c>
      <c r="Z31" s="24" t="s">
        <v>136</v>
      </c>
    </row>
    <row r="32" spans="1:26" ht="27.75" customHeight="1">
      <c r="A32" s="14"/>
      <c r="B32" s="14"/>
      <c r="C32" s="15">
        <v>16</v>
      </c>
      <c r="D32" s="16" t="s">
        <v>139</v>
      </c>
      <c r="E32" s="15">
        <v>1</v>
      </c>
      <c r="F32" s="16" t="s">
        <v>140</v>
      </c>
      <c r="G32" s="9">
        <v>13</v>
      </c>
      <c r="H32" s="9">
        <v>12</v>
      </c>
      <c r="I32" s="26">
        <v>10</v>
      </c>
      <c r="J32" s="27">
        <v>0</v>
      </c>
      <c r="K32" s="27">
        <v>0</v>
      </c>
      <c r="L32" s="21">
        <v>10</v>
      </c>
      <c r="M32" s="21"/>
      <c r="N32" s="21">
        <v>10</v>
      </c>
      <c r="O32" s="21"/>
      <c r="P32" s="21">
        <v>10</v>
      </c>
      <c r="Q32" s="21"/>
      <c r="R32" s="21" t="s">
        <v>26</v>
      </c>
      <c r="S32" s="29">
        <f>((J32+K32)/I32)*100</f>
        <v>0</v>
      </c>
      <c r="T32" s="29">
        <f>AVERAGE(S32:S35)</f>
        <v>23.333333333333332</v>
      </c>
      <c r="U32" s="30" t="s">
        <v>42</v>
      </c>
      <c r="V32" s="23" t="s">
        <v>115</v>
      </c>
      <c r="W32" s="24" t="s">
        <v>141</v>
      </c>
      <c r="X32" s="24" t="s">
        <v>142</v>
      </c>
      <c r="Y32" s="24" t="s">
        <v>143</v>
      </c>
      <c r="Z32" s="24" t="s">
        <v>144</v>
      </c>
    </row>
    <row r="33" spans="1:26" ht="28.5" customHeight="1">
      <c r="A33" s="14"/>
      <c r="B33" s="14"/>
      <c r="C33" s="15"/>
      <c r="D33" s="16"/>
      <c r="E33" s="15">
        <v>2</v>
      </c>
      <c r="F33" s="16" t="s">
        <v>145</v>
      </c>
      <c r="G33" s="9">
        <v>185</v>
      </c>
      <c r="H33" s="9">
        <v>444</v>
      </c>
      <c r="I33" s="26">
        <v>240</v>
      </c>
      <c r="J33" s="27">
        <v>0</v>
      </c>
      <c r="K33" s="27">
        <v>0</v>
      </c>
      <c r="L33" s="21">
        <v>240</v>
      </c>
      <c r="M33" s="21"/>
      <c r="N33" s="21">
        <v>280</v>
      </c>
      <c r="O33" s="21"/>
      <c r="P33" s="21">
        <v>300</v>
      </c>
      <c r="Q33" s="21"/>
      <c r="R33" s="21" t="s">
        <v>26</v>
      </c>
      <c r="S33" s="29">
        <f>((J33+K33)/I33)*100</f>
        <v>0</v>
      </c>
      <c r="T33" s="29"/>
      <c r="U33" s="30"/>
      <c r="V33" s="23" t="s">
        <v>115</v>
      </c>
      <c r="W33" s="24" t="s">
        <v>141</v>
      </c>
      <c r="X33" s="24" t="s">
        <v>142</v>
      </c>
      <c r="Y33" s="24" t="s">
        <v>143</v>
      </c>
      <c r="Z33" s="24" t="s">
        <v>144</v>
      </c>
    </row>
    <row r="34" spans="1:26" ht="29.25" customHeight="1">
      <c r="A34" s="14"/>
      <c r="B34" s="14"/>
      <c r="C34" s="15"/>
      <c r="D34" s="16"/>
      <c r="E34" s="15">
        <v>3</v>
      </c>
      <c r="F34" s="16" t="s">
        <v>146</v>
      </c>
      <c r="G34" s="9">
        <v>1</v>
      </c>
      <c r="H34" s="9">
        <v>2</v>
      </c>
      <c r="I34" s="26">
        <v>1</v>
      </c>
      <c r="J34" s="27">
        <v>0</v>
      </c>
      <c r="K34" s="27">
        <v>0</v>
      </c>
      <c r="L34" s="21">
        <v>1</v>
      </c>
      <c r="M34" s="21"/>
      <c r="N34" s="21">
        <v>1</v>
      </c>
      <c r="O34" s="21"/>
      <c r="P34" s="21">
        <v>1</v>
      </c>
      <c r="Q34" s="21"/>
      <c r="R34" s="21" t="s">
        <v>62</v>
      </c>
      <c r="S34" s="29">
        <f>((J34+K34)/I34)*100</f>
        <v>0</v>
      </c>
      <c r="T34" s="29"/>
      <c r="U34" s="30"/>
      <c r="V34" s="23" t="s">
        <v>115</v>
      </c>
      <c r="W34" s="24" t="s">
        <v>141</v>
      </c>
      <c r="X34" s="24" t="s">
        <v>142</v>
      </c>
      <c r="Y34" s="24" t="s">
        <v>143</v>
      </c>
      <c r="Z34" s="24" t="s">
        <v>147</v>
      </c>
    </row>
    <row r="35" spans="1:26" ht="12.75">
      <c r="A35" s="14"/>
      <c r="B35" s="14"/>
      <c r="C35" s="15"/>
      <c r="D35" s="16"/>
      <c r="E35" s="15">
        <v>4</v>
      </c>
      <c r="F35" s="16" t="s">
        <v>148</v>
      </c>
      <c r="G35" s="9">
        <v>380</v>
      </c>
      <c r="H35" s="9">
        <v>486</v>
      </c>
      <c r="I35" s="26">
        <v>420</v>
      </c>
      <c r="J35" s="27">
        <v>138</v>
      </c>
      <c r="K35" s="27">
        <v>254</v>
      </c>
      <c r="L35" s="21">
        <v>420</v>
      </c>
      <c r="M35" s="21"/>
      <c r="N35" s="21">
        <v>440</v>
      </c>
      <c r="O35" s="21"/>
      <c r="P35" s="21">
        <v>480</v>
      </c>
      <c r="Q35" s="21"/>
      <c r="R35" s="21" t="s">
        <v>26</v>
      </c>
      <c r="S35" s="29">
        <f>((J35+K35)/I35)*100</f>
        <v>93.33333333333333</v>
      </c>
      <c r="T35" s="29"/>
      <c r="U35" s="30"/>
      <c r="V35" s="23" t="s">
        <v>115</v>
      </c>
      <c r="W35" s="24" t="s">
        <v>141</v>
      </c>
      <c r="X35" s="24" t="s">
        <v>149</v>
      </c>
      <c r="Y35" s="24" t="s">
        <v>143</v>
      </c>
      <c r="Z35" s="24" t="s">
        <v>150</v>
      </c>
    </row>
    <row r="36" spans="1:26" ht="73.5" customHeight="1">
      <c r="A36" s="14"/>
      <c r="B36" s="14"/>
      <c r="C36" s="15">
        <v>17</v>
      </c>
      <c r="D36" s="16" t="s">
        <v>151</v>
      </c>
      <c r="E36" s="15">
        <v>1</v>
      </c>
      <c r="F36" s="16" t="s">
        <v>152</v>
      </c>
      <c r="G36" s="17">
        <v>0.1</v>
      </c>
      <c r="H36" s="17">
        <v>0.1</v>
      </c>
      <c r="I36" s="25">
        <v>0.5</v>
      </c>
      <c r="J36" s="19">
        <v>0.24</v>
      </c>
      <c r="K36" s="19">
        <v>0.2</v>
      </c>
      <c r="L36" s="20">
        <v>0.5</v>
      </c>
      <c r="M36" s="21"/>
      <c r="N36" s="20">
        <v>0.75</v>
      </c>
      <c r="O36" s="21"/>
      <c r="P36" s="20">
        <v>1</v>
      </c>
      <c r="Q36" s="21"/>
      <c r="R36" s="21" t="s">
        <v>26</v>
      </c>
      <c r="S36" s="29">
        <f>((J36+K36)/I36)*100</f>
        <v>88</v>
      </c>
      <c r="T36" s="29">
        <f>AVERAGE(S36)</f>
        <v>88</v>
      </c>
      <c r="U36" s="22" t="s">
        <v>27</v>
      </c>
      <c r="V36" s="23" t="s">
        <v>115</v>
      </c>
      <c r="W36" s="24" t="s">
        <v>153</v>
      </c>
      <c r="X36" s="24" t="s">
        <v>154</v>
      </c>
      <c r="Y36" s="24" t="s">
        <v>155</v>
      </c>
      <c r="Z36" s="24" t="s">
        <v>156</v>
      </c>
    </row>
    <row r="37" spans="1:26" ht="69" customHeight="1">
      <c r="A37" s="14" t="s">
        <v>22</v>
      </c>
      <c r="B37" s="14" t="s">
        <v>157</v>
      </c>
      <c r="C37" s="15">
        <v>18</v>
      </c>
      <c r="D37" s="16" t="s">
        <v>158</v>
      </c>
      <c r="E37" s="15">
        <v>1</v>
      </c>
      <c r="F37" s="16" t="s">
        <v>159</v>
      </c>
      <c r="G37" s="9">
        <v>10</v>
      </c>
      <c r="H37" s="9">
        <v>20</v>
      </c>
      <c r="I37" s="26">
        <v>30</v>
      </c>
      <c r="J37" s="27">
        <v>30</v>
      </c>
      <c r="K37" s="27">
        <v>50</v>
      </c>
      <c r="L37" s="21">
        <v>30</v>
      </c>
      <c r="M37" s="21"/>
      <c r="N37" s="21">
        <v>35</v>
      </c>
      <c r="O37" s="21"/>
      <c r="P37" s="21">
        <v>45</v>
      </c>
      <c r="Q37" s="21"/>
      <c r="R37" s="21" t="s">
        <v>26</v>
      </c>
      <c r="S37" s="29">
        <f>(K37/I37)*100</f>
        <v>166.66666666666669</v>
      </c>
      <c r="T37" s="29">
        <f>AVERAGE(S37:S40)</f>
        <v>185.4901865720919</v>
      </c>
      <c r="U37" s="31" t="s">
        <v>69</v>
      </c>
      <c r="V37" s="23" t="s">
        <v>115</v>
      </c>
      <c r="W37" s="24" t="s">
        <v>160</v>
      </c>
      <c r="X37"/>
      <c r="Y37" s="24" t="s">
        <v>161</v>
      </c>
      <c r="Z37" s="24" t="s">
        <v>162</v>
      </c>
    </row>
    <row r="38" spans="1:26" ht="12.75">
      <c r="A38" s="14"/>
      <c r="B38" s="14"/>
      <c r="C38" s="15"/>
      <c r="D38" s="16"/>
      <c r="E38" s="15">
        <v>2</v>
      </c>
      <c r="F38" s="16" t="s">
        <v>163</v>
      </c>
      <c r="G38" s="9">
        <v>5</v>
      </c>
      <c r="H38" s="9">
        <v>5</v>
      </c>
      <c r="I38" s="26">
        <v>11</v>
      </c>
      <c r="J38" s="27">
        <v>11</v>
      </c>
      <c r="K38" s="27">
        <v>15</v>
      </c>
      <c r="L38" s="21">
        <v>11</v>
      </c>
      <c r="M38" s="21"/>
      <c r="N38" s="21">
        <v>14</v>
      </c>
      <c r="O38" s="21"/>
      <c r="P38" s="21">
        <v>17</v>
      </c>
      <c r="Q38" s="21"/>
      <c r="R38" s="21" t="s">
        <v>26</v>
      </c>
      <c r="S38" s="29">
        <f>((J38+K38)/I38)*100</f>
        <v>236.36363636363637</v>
      </c>
      <c r="T38" s="29"/>
      <c r="U38" s="31"/>
      <c r="V38" s="23" t="s">
        <v>115</v>
      </c>
      <c r="W38" s="24" t="s">
        <v>160</v>
      </c>
      <c r="X38"/>
      <c r="Y38" s="24" t="s">
        <v>161</v>
      </c>
      <c r="Z38" s="24" t="s">
        <v>164</v>
      </c>
    </row>
    <row r="39" spans="1:26" ht="12.75">
      <c r="A39" s="14"/>
      <c r="B39" s="14"/>
      <c r="C39" s="15"/>
      <c r="D39" s="16"/>
      <c r="E39" s="15">
        <v>3</v>
      </c>
      <c r="F39" s="16" t="s">
        <v>165</v>
      </c>
      <c r="G39" s="9">
        <v>250</v>
      </c>
      <c r="H39" s="9">
        <v>0</v>
      </c>
      <c r="I39" s="26">
        <v>310</v>
      </c>
      <c r="J39" s="27">
        <v>0</v>
      </c>
      <c r="K39" s="27">
        <v>980</v>
      </c>
      <c r="L39" s="21">
        <v>310</v>
      </c>
      <c r="M39" s="21"/>
      <c r="N39" s="21">
        <v>340</v>
      </c>
      <c r="O39" s="21"/>
      <c r="P39" s="21">
        <v>370</v>
      </c>
      <c r="Q39" s="21"/>
      <c r="R39" s="21" t="s">
        <v>26</v>
      </c>
      <c r="S39" s="29">
        <f>((J39+K39)/I39)*100</f>
        <v>316.1290322580645</v>
      </c>
      <c r="T39" s="29"/>
      <c r="U39" s="31"/>
      <c r="V39" s="23" t="s">
        <v>115</v>
      </c>
      <c r="W39" s="24" t="s">
        <v>160</v>
      </c>
      <c r="X39" s="24" t="s">
        <v>166</v>
      </c>
      <c r="Y39" s="24" t="s">
        <v>161</v>
      </c>
      <c r="Z39" s="24" t="s">
        <v>167</v>
      </c>
    </row>
    <row r="40" spans="1:26" ht="50.25" customHeight="1">
      <c r="A40" s="14"/>
      <c r="B40" s="14"/>
      <c r="C40" s="15"/>
      <c r="D40" s="16"/>
      <c r="E40" s="15">
        <v>4</v>
      </c>
      <c r="F40" s="16" t="s">
        <v>168</v>
      </c>
      <c r="G40" s="9">
        <v>500000</v>
      </c>
      <c r="H40" s="9">
        <v>306054.72</v>
      </c>
      <c r="I40" s="36">
        <v>1000000</v>
      </c>
      <c r="J40" s="37">
        <v>0</v>
      </c>
      <c r="K40" s="37">
        <v>228014.11</v>
      </c>
      <c r="L40" s="21" t="s">
        <v>169</v>
      </c>
      <c r="M40" s="21"/>
      <c r="N40" s="21" t="s">
        <v>170</v>
      </c>
      <c r="O40" s="21"/>
      <c r="P40" s="21" t="s">
        <v>171</v>
      </c>
      <c r="Q40" s="21"/>
      <c r="R40" s="21" t="s">
        <v>26</v>
      </c>
      <c r="S40" s="29">
        <f>((J40+K40)/I40)*100</f>
        <v>22.801410999999998</v>
      </c>
      <c r="T40" s="29"/>
      <c r="U40" s="31"/>
      <c r="V40" s="23" t="s">
        <v>115</v>
      </c>
      <c r="W40" s="24" t="s">
        <v>160</v>
      </c>
      <c r="X40" t="s">
        <v>172</v>
      </c>
      <c r="Y40" s="24" t="s">
        <v>161</v>
      </c>
      <c r="Z40" s="24" t="s">
        <v>173</v>
      </c>
    </row>
    <row r="41" spans="1:26" ht="47.25" customHeight="1">
      <c r="A41" s="14"/>
      <c r="B41" s="14"/>
      <c r="C41" s="15">
        <v>19</v>
      </c>
      <c r="D41" s="16" t="s">
        <v>174</v>
      </c>
      <c r="E41" s="15">
        <v>1</v>
      </c>
      <c r="F41" s="16" t="s">
        <v>175</v>
      </c>
      <c r="G41" s="9">
        <v>269</v>
      </c>
      <c r="H41" s="9">
        <v>300</v>
      </c>
      <c r="I41" s="26">
        <v>350</v>
      </c>
      <c r="J41" s="27">
        <v>213</v>
      </c>
      <c r="K41" s="27">
        <v>520</v>
      </c>
      <c r="L41" s="21">
        <v>350</v>
      </c>
      <c r="M41" s="21"/>
      <c r="N41" s="21">
        <v>400</v>
      </c>
      <c r="O41" s="21"/>
      <c r="P41" s="21">
        <v>450</v>
      </c>
      <c r="Q41" s="21"/>
      <c r="R41" s="21" t="s">
        <v>26</v>
      </c>
      <c r="S41" s="29">
        <f>((J41+K41)/I41)*100</f>
        <v>209.42857142857144</v>
      </c>
      <c r="T41" s="29">
        <f>AVERAGE(S41:S44)</f>
        <v>137.81098348214286</v>
      </c>
      <c r="U41" s="31" t="s">
        <v>69</v>
      </c>
      <c r="V41" s="23" t="s">
        <v>115</v>
      </c>
      <c r="W41" s="24" t="s">
        <v>176</v>
      </c>
      <c r="X41" s="24" t="s">
        <v>177</v>
      </c>
      <c r="Y41" s="24" t="s">
        <v>178</v>
      </c>
      <c r="Z41" s="24" t="s">
        <v>179</v>
      </c>
    </row>
    <row r="42" spans="1:26" ht="12.75">
      <c r="A42" s="14"/>
      <c r="B42" s="14"/>
      <c r="C42" s="15"/>
      <c r="D42" s="16"/>
      <c r="E42" s="15">
        <v>2</v>
      </c>
      <c r="F42" s="16" t="s">
        <v>180</v>
      </c>
      <c r="G42" s="9">
        <v>30</v>
      </c>
      <c r="H42" s="9">
        <v>0.01</v>
      </c>
      <c r="I42" s="26">
        <v>70</v>
      </c>
      <c r="J42" s="27">
        <v>0</v>
      </c>
      <c r="K42" s="27">
        <v>70</v>
      </c>
      <c r="L42" s="21">
        <v>70</v>
      </c>
      <c r="M42" s="21"/>
      <c r="N42" s="21">
        <v>100</v>
      </c>
      <c r="O42" s="21"/>
      <c r="P42" s="21">
        <v>120</v>
      </c>
      <c r="Q42" s="21"/>
      <c r="R42" s="21" t="s">
        <v>26</v>
      </c>
      <c r="S42" s="29">
        <f>((J42+K42)/I42)*100</f>
        <v>100</v>
      </c>
      <c r="T42" s="29"/>
      <c r="U42" s="31"/>
      <c r="V42" s="23" t="s">
        <v>115</v>
      </c>
      <c r="W42" s="24" t="s">
        <v>176</v>
      </c>
      <c r="X42"/>
      <c r="Y42" s="24" t="s">
        <v>178</v>
      </c>
      <c r="Z42"/>
    </row>
    <row r="43" spans="1:26" ht="69" customHeight="1">
      <c r="A43" s="14"/>
      <c r="B43" s="14"/>
      <c r="C43" s="15"/>
      <c r="D43" s="16"/>
      <c r="E43" s="15">
        <v>3</v>
      </c>
      <c r="F43" s="16" t="s">
        <v>181</v>
      </c>
      <c r="G43" s="9">
        <v>2800000</v>
      </c>
      <c r="H43" s="9">
        <v>2229797.72</v>
      </c>
      <c r="I43" s="36">
        <v>3200000</v>
      </c>
      <c r="J43" s="37">
        <v>0</v>
      </c>
      <c r="K43" s="37">
        <v>4538091.6</v>
      </c>
      <c r="L43" s="21" t="s">
        <v>182</v>
      </c>
      <c r="M43" s="21"/>
      <c r="N43" s="21" t="s">
        <v>183</v>
      </c>
      <c r="O43" s="21"/>
      <c r="P43" s="21" t="s">
        <v>184</v>
      </c>
      <c r="Q43" s="21"/>
      <c r="R43" s="21" t="s">
        <v>26</v>
      </c>
      <c r="S43" s="29">
        <f>((J43+K43)/I43)*100</f>
        <v>141.8153625</v>
      </c>
      <c r="T43" s="29"/>
      <c r="U43" s="31"/>
      <c r="V43" s="23" t="s">
        <v>185</v>
      </c>
      <c r="W43" s="24" t="s">
        <v>176</v>
      </c>
      <c r="X43"/>
      <c r="Y43" s="24" t="s">
        <v>178</v>
      </c>
      <c r="Z43" s="24" t="s">
        <v>186</v>
      </c>
    </row>
    <row r="44" spans="1:26" ht="12.75">
      <c r="A44" s="14"/>
      <c r="B44" s="14"/>
      <c r="C44" s="15"/>
      <c r="D44" s="16"/>
      <c r="E44" s="15">
        <v>4</v>
      </c>
      <c r="F44" s="16" t="s">
        <v>187</v>
      </c>
      <c r="G44" s="9">
        <v>20</v>
      </c>
      <c r="H44" s="9">
        <v>0.01</v>
      </c>
      <c r="I44" s="26">
        <v>60</v>
      </c>
      <c r="J44" s="27">
        <v>0</v>
      </c>
      <c r="K44" s="27">
        <v>60</v>
      </c>
      <c r="L44" s="21">
        <v>60</v>
      </c>
      <c r="M44" s="21"/>
      <c r="N44" s="21">
        <v>80</v>
      </c>
      <c r="O44" s="21"/>
      <c r="P44" s="21">
        <v>100</v>
      </c>
      <c r="Q44" s="21"/>
      <c r="R44" s="21" t="s">
        <v>26</v>
      </c>
      <c r="S44" s="29">
        <f>((J44+K44)/I44)*100</f>
        <v>100</v>
      </c>
      <c r="T44" s="29"/>
      <c r="U44" s="31"/>
      <c r="V44" s="23" t="s">
        <v>188</v>
      </c>
      <c r="W44" s="24" t="s">
        <v>176</v>
      </c>
      <c r="X44"/>
      <c r="Y44" s="24" t="s">
        <v>178</v>
      </c>
      <c r="Z44" s="24"/>
    </row>
    <row r="45" spans="1:26" ht="42" customHeight="1">
      <c r="A45" s="14"/>
      <c r="B45" s="14"/>
      <c r="C45" s="15">
        <v>20</v>
      </c>
      <c r="D45" s="16" t="s">
        <v>189</v>
      </c>
      <c r="E45" s="15">
        <v>1</v>
      </c>
      <c r="F45" s="16" t="s">
        <v>190</v>
      </c>
      <c r="G45" s="9">
        <v>43</v>
      </c>
      <c r="H45" s="9">
        <v>48.65</v>
      </c>
      <c r="I45" s="18">
        <v>0.6000000000000001</v>
      </c>
      <c r="J45" s="19">
        <v>0.6000000000000001</v>
      </c>
      <c r="K45" s="19">
        <v>0.6</v>
      </c>
      <c r="L45" s="21">
        <v>60</v>
      </c>
      <c r="M45" s="21"/>
      <c r="N45" s="21">
        <v>70</v>
      </c>
      <c r="O45" s="21"/>
      <c r="P45" s="21">
        <v>80</v>
      </c>
      <c r="Q45" s="21"/>
      <c r="R45" s="21" t="s">
        <v>26</v>
      </c>
      <c r="S45" s="29">
        <f>(K45/I45)*100</f>
        <v>99.99999999999997</v>
      </c>
      <c r="T45" s="29">
        <f>AVERAGE(S45:S46)</f>
        <v>99.99999999999999</v>
      </c>
      <c r="U45" s="31" t="s">
        <v>69</v>
      </c>
      <c r="V45" s="23" t="s">
        <v>115</v>
      </c>
      <c r="W45" s="24" t="s">
        <v>191</v>
      </c>
      <c r="X45"/>
      <c r="Y45"/>
      <c r="Z45" s="24" t="s">
        <v>192</v>
      </c>
    </row>
    <row r="46" spans="1:26" ht="12.75">
      <c r="A46" s="14"/>
      <c r="B46" s="14"/>
      <c r="C46" s="15"/>
      <c r="D46" s="16"/>
      <c r="E46" s="15">
        <v>2</v>
      </c>
      <c r="F46" s="16" t="s">
        <v>193</v>
      </c>
      <c r="G46" s="9">
        <v>75</v>
      </c>
      <c r="H46" s="9">
        <v>0</v>
      </c>
      <c r="I46" s="18">
        <v>0.85</v>
      </c>
      <c r="J46" s="19">
        <v>0.85</v>
      </c>
      <c r="K46" s="19">
        <v>0.85</v>
      </c>
      <c r="L46" s="21">
        <v>85</v>
      </c>
      <c r="M46" s="21"/>
      <c r="N46" s="21">
        <v>88</v>
      </c>
      <c r="O46" s="21"/>
      <c r="P46" s="21">
        <v>90</v>
      </c>
      <c r="Q46" s="21"/>
      <c r="R46" s="21" t="s">
        <v>26</v>
      </c>
      <c r="S46" s="29">
        <f>(K46/I46)*100</f>
        <v>100</v>
      </c>
      <c r="T46" s="29"/>
      <c r="U46" s="31"/>
      <c r="V46" s="23" t="s">
        <v>115</v>
      </c>
      <c r="W46" s="24" t="s">
        <v>191</v>
      </c>
      <c r="X46"/>
      <c r="Y46"/>
      <c r="Z46" s="24" t="s">
        <v>192</v>
      </c>
    </row>
    <row r="47" spans="1:26" ht="40.5" customHeight="1">
      <c r="A47" s="14"/>
      <c r="B47" s="14"/>
      <c r="C47" s="15">
        <v>21</v>
      </c>
      <c r="D47" s="16" t="s">
        <v>194</v>
      </c>
      <c r="E47" s="15">
        <v>1</v>
      </c>
      <c r="F47" s="16" t="s">
        <v>195</v>
      </c>
      <c r="G47" s="9">
        <v>0</v>
      </c>
      <c r="H47" s="9">
        <v>0</v>
      </c>
      <c r="I47" s="36">
        <v>40000</v>
      </c>
      <c r="J47" s="37">
        <v>100000</v>
      </c>
      <c r="K47" s="37">
        <v>39965.33</v>
      </c>
      <c r="L47" s="21" t="s">
        <v>196</v>
      </c>
      <c r="M47" s="21"/>
      <c r="N47" s="21" t="s">
        <v>197</v>
      </c>
      <c r="O47" s="21"/>
      <c r="P47" s="21" t="s">
        <v>198</v>
      </c>
      <c r="Q47" s="21"/>
      <c r="R47" s="21" t="s">
        <v>26</v>
      </c>
      <c r="S47" s="29">
        <f>((J47+K47)/I47)*100</f>
        <v>349.91332500000004</v>
      </c>
      <c r="T47" s="29">
        <f>AVERAGE(S47:S49)</f>
        <v>187.16409078947368</v>
      </c>
      <c r="U47" s="31" t="s">
        <v>69</v>
      </c>
      <c r="V47" s="23" t="s">
        <v>199</v>
      </c>
      <c r="W47" s="24" t="s">
        <v>200</v>
      </c>
      <c r="X47" s="24" t="s">
        <v>201</v>
      </c>
      <c r="Y47" s="24" t="s">
        <v>202</v>
      </c>
      <c r="Z47" s="24" t="s">
        <v>203</v>
      </c>
    </row>
    <row r="48" spans="1:26" ht="43.5" customHeight="1">
      <c r="A48" s="14"/>
      <c r="B48" s="14"/>
      <c r="C48" s="14"/>
      <c r="D48" s="16"/>
      <c r="E48" s="15">
        <v>2</v>
      </c>
      <c r="F48" s="16" t="s">
        <v>204</v>
      </c>
      <c r="G48" s="9">
        <v>342</v>
      </c>
      <c r="H48" s="9">
        <v>404</v>
      </c>
      <c r="I48" s="26">
        <v>380</v>
      </c>
      <c r="J48" s="27">
        <v>259</v>
      </c>
      <c r="K48" s="27">
        <v>173</v>
      </c>
      <c r="L48" s="21">
        <v>380</v>
      </c>
      <c r="M48" s="21"/>
      <c r="N48" s="21">
        <v>400</v>
      </c>
      <c r="O48" s="21"/>
      <c r="P48" s="21">
        <v>420</v>
      </c>
      <c r="Q48" s="21"/>
      <c r="R48" s="21" t="s">
        <v>26</v>
      </c>
      <c r="S48" s="29">
        <f>((J48+K48)/I48)*100</f>
        <v>113.68421052631578</v>
      </c>
      <c r="T48" s="29"/>
      <c r="U48" s="31"/>
      <c r="V48" s="23" t="s">
        <v>199</v>
      </c>
      <c r="W48" s="24" t="s">
        <v>200</v>
      </c>
      <c r="X48" s="24" t="s">
        <v>205</v>
      </c>
      <c r="Y48" s="24" t="s">
        <v>202</v>
      </c>
      <c r="Z48" s="24" t="s">
        <v>206</v>
      </c>
    </row>
    <row r="49" spans="1:26" ht="12.75">
      <c r="A49" s="14"/>
      <c r="B49" s="14"/>
      <c r="C49" s="14"/>
      <c r="D49" s="16"/>
      <c r="E49" s="15">
        <v>3</v>
      </c>
      <c r="F49" s="16" t="s">
        <v>207</v>
      </c>
      <c r="G49" s="9">
        <v>275</v>
      </c>
      <c r="H49" s="9">
        <v>149</v>
      </c>
      <c r="I49" s="26">
        <v>285</v>
      </c>
      <c r="J49" s="27">
        <v>0</v>
      </c>
      <c r="K49" s="27">
        <v>279</v>
      </c>
      <c r="L49" s="21">
        <v>285</v>
      </c>
      <c r="M49" s="21"/>
      <c r="N49" s="21">
        <v>290</v>
      </c>
      <c r="O49" s="21"/>
      <c r="P49" s="21">
        <v>300</v>
      </c>
      <c r="Q49" s="21"/>
      <c r="R49" s="21" t="s">
        <v>26</v>
      </c>
      <c r="S49" s="29">
        <f>((J49+K49)/I49)*100</f>
        <v>97.89473684210527</v>
      </c>
      <c r="T49" s="29"/>
      <c r="U49" s="31"/>
      <c r="V49" s="23" t="s">
        <v>115</v>
      </c>
      <c r="W49" s="24" t="s">
        <v>200</v>
      </c>
      <c r="X49"/>
      <c r="Y49" s="24" t="s">
        <v>202</v>
      </c>
      <c r="Z49" s="38" t="s">
        <v>208</v>
      </c>
    </row>
    <row r="50" spans="1:26" ht="43.5" customHeight="1">
      <c r="A50" s="14"/>
      <c r="B50" s="14"/>
      <c r="C50" s="15">
        <v>22</v>
      </c>
      <c r="D50" s="16" t="s">
        <v>209</v>
      </c>
      <c r="E50" s="15">
        <v>1</v>
      </c>
      <c r="F50" s="16" t="s">
        <v>210</v>
      </c>
      <c r="G50" s="9">
        <v>18</v>
      </c>
      <c r="H50" s="9">
        <v>0.01</v>
      </c>
      <c r="I50" s="26">
        <v>36</v>
      </c>
      <c r="J50" s="27">
        <v>0</v>
      </c>
      <c r="K50" s="27">
        <v>287</v>
      </c>
      <c r="L50" s="21">
        <v>36</v>
      </c>
      <c r="M50" s="21"/>
      <c r="N50" s="21">
        <v>45</v>
      </c>
      <c r="O50" s="21"/>
      <c r="P50" s="21">
        <v>54</v>
      </c>
      <c r="Q50" s="21"/>
      <c r="R50" s="21" t="s">
        <v>26</v>
      </c>
      <c r="S50" s="29">
        <f>((J50+K50)/I50)*100</f>
        <v>797.2222222222223</v>
      </c>
      <c r="T50" s="29">
        <f>AVERAGE(S50:S55)</f>
        <v>232.8359604802605</v>
      </c>
      <c r="U50" s="31" t="s">
        <v>69</v>
      </c>
      <c r="V50" s="39" t="s">
        <v>211</v>
      </c>
      <c r="W50" s="24" t="s">
        <v>212</v>
      </c>
      <c r="X50" s="24" t="s">
        <v>213</v>
      </c>
      <c r="Y50" s="24" t="s">
        <v>214</v>
      </c>
      <c r="Z50" s="24" t="s">
        <v>215</v>
      </c>
    </row>
    <row r="51" spans="1:26" ht="40.5" customHeight="1">
      <c r="A51" s="14"/>
      <c r="B51" s="14"/>
      <c r="C51" s="14"/>
      <c r="D51" s="16"/>
      <c r="E51" s="15">
        <v>2</v>
      </c>
      <c r="F51" s="16" t="s">
        <v>216</v>
      </c>
      <c r="G51" s="9">
        <v>18</v>
      </c>
      <c r="H51" s="9">
        <v>0.01</v>
      </c>
      <c r="I51" s="26">
        <v>20</v>
      </c>
      <c r="J51" s="27">
        <v>5</v>
      </c>
      <c r="K51" s="27">
        <v>5</v>
      </c>
      <c r="L51" s="21">
        <v>20</v>
      </c>
      <c r="M51" s="21"/>
      <c r="N51" s="21">
        <v>25</v>
      </c>
      <c r="O51" s="21"/>
      <c r="P51" s="21">
        <v>30</v>
      </c>
      <c r="Q51" s="21"/>
      <c r="R51" s="21" t="s">
        <v>26</v>
      </c>
      <c r="S51" s="29">
        <f>((J51+K51)/I51)*100</f>
        <v>50</v>
      </c>
      <c r="T51" s="29"/>
      <c r="U51" s="31"/>
      <c r="V51" s="39" t="s">
        <v>211</v>
      </c>
      <c r="W51" s="24" t="s">
        <v>212</v>
      </c>
      <c r="X51" s="24" t="s">
        <v>217</v>
      </c>
      <c r="Y51" s="24" t="s">
        <v>214</v>
      </c>
      <c r="Z51" s="40" t="s">
        <v>218</v>
      </c>
    </row>
    <row r="52" spans="1:26" ht="78.75" customHeight="1">
      <c r="A52" s="14"/>
      <c r="B52" s="14"/>
      <c r="C52" s="14"/>
      <c r="D52" s="16"/>
      <c r="E52" s="15">
        <v>3</v>
      </c>
      <c r="F52" s="16" t="s">
        <v>219</v>
      </c>
      <c r="G52" s="9">
        <v>250</v>
      </c>
      <c r="H52" s="9">
        <v>232</v>
      </c>
      <c r="I52" s="26">
        <v>350</v>
      </c>
      <c r="J52" s="27">
        <v>435</v>
      </c>
      <c r="K52" s="27">
        <v>382</v>
      </c>
      <c r="L52" s="21">
        <v>350</v>
      </c>
      <c r="M52" s="21"/>
      <c r="N52" s="21">
        <v>400</v>
      </c>
      <c r="O52" s="21"/>
      <c r="P52" s="21">
        <v>450</v>
      </c>
      <c r="Q52" s="21"/>
      <c r="R52" s="21" t="s">
        <v>26</v>
      </c>
      <c r="S52" s="29">
        <f>((J52+K52)/I52)*100</f>
        <v>233.42857142857142</v>
      </c>
      <c r="T52" s="29"/>
      <c r="U52" s="31"/>
      <c r="V52" s="39" t="s">
        <v>211</v>
      </c>
      <c r="W52" s="24" t="s">
        <v>212</v>
      </c>
      <c r="X52" s="24" t="s">
        <v>220</v>
      </c>
      <c r="Y52" s="24" t="s">
        <v>214</v>
      </c>
      <c r="Z52" s="24" t="s">
        <v>221</v>
      </c>
    </row>
    <row r="53" spans="1:26" ht="52.5" customHeight="1">
      <c r="A53" s="14"/>
      <c r="B53" s="14"/>
      <c r="C53" s="14"/>
      <c r="D53" s="16"/>
      <c r="E53" s="15">
        <v>4</v>
      </c>
      <c r="F53" s="16" t="s">
        <v>222</v>
      </c>
      <c r="G53" s="9">
        <v>120</v>
      </c>
      <c r="H53" s="9">
        <v>232</v>
      </c>
      <c r="I53" s="26">
        <v>250</v>
      </c>
      <c r="J53" s="27">
        <v>335</v>
      </c>
      <c r="K53" s="27">
        <v>400</v>
      </c>
      <c r="L53" s="21">
        <v>250</v>
      </c>
      <c r="M53" s="21"/>
      <c r="N53" s="21">
        <v>300</v>
      </c>
      <c r="O53" s="21"/>
      <c r="P53" s="21">
        <v>350</v>
      </c>
      <c r="Q53" s="21"/>
      <c r="R53" s="21" t="s">
        <v>26</v>
      </c>
      <c r="S53" s="29">
        <f>((J53+K53)/I53)*100</f>
        <v>294</v>
      </c>
      <c r="T53" s="29"/>
      <c r="U53" s="31"/>
      <c r="V53" s="39" t="s">
        <v>211</v>
      </c>
      <c r="W53" s="24" t="s">
        <v>212</v>
      </c>
      <c r="X53" s="24" t="s">
        <v>223</v>
      </c>
      <c r="Y53" s="24" t="s">
        <v>214</v>
      </c>
      <c r="Z53" s="24" t="s">
        <v>224</v>
      </c>
    </row>
    <row r="54" spans="1:26" ht="40.5" customHeight="1">
      <c r="A54" s="14"/>
      <c r="B54" s="14"/>
      <c r="C54" s="14"/>
      <c r="D54" s="16"/>
      <c r="E54" s="15">
        <v>5</v>
      </c>
      <c r="F54" s="16" t="s">
        <v>225</v>
      </c>
      <c r="G54" s="9">
        <v>0</v>
      </c>
      <c r="H54" s="9">
        <v>0</v>
      </c>
      <c r="I54" s="26">
        <v>1</v>
      </c>
      <c r="J54" s="27">
        <v>0</v>
      </c>
      <c r="K54" s="27">
        <v>0</v>
      </c>
      <c r="L54" s="21">
        <v>1</v>
      </c>
      <c r="M54" s="21"/>
      <c r="N54" s="21">
        <v>2</v>
      </c>
      <c r="O54" s="21"/>
      <c r="P54" s="21">
        <v>3</v>
      </c>
      <c r="Q54" s="21"/>
      <c r="R54" s="21" t="s">
        <v>26</v>
      </c>
      <c r="S54" s="29">
        <f>((J54+K54)/I54)*100</f>
        <v>0</v>
      </c>
      <c r="T54" s="29"/>
      <c r="U54" s="31"/>
      <c r="V54" s="23" t="s">
        <v>55</v>
      </c>
      <c r="W54" s="24" t="s">
        <v>212</v>
      </c>
      <c r="X54" s="24" t="s">
        <v>226</v>
      </c>
      <c r="Y54" s="24" t="s">
        <v>214</v>
      </c>
      <c r="Z54" s="24" t="s">
        <v>227</v>
      </c>
    </row>
    <row r="55" spans="1:26" ht="42" customHeight="1">
      <c r="A55" s="14"/>
      <c r="B55" s="14"/>
      <c r="C55" s="14"/>
      <c r="D55" s="16"/>
      <c r="E55" s="15">
        <v>6</v>
      </c>
      <c r="F55" s="16" t="s">
        <v>228</v>
      </c>
      <c r="G55" s="9">
        <v>100000</v>
      </c>
      <c r="H55" s="9">
        <v>148185.45</v>
      </c>
      <c r="I55" s="36">
        <v>130000</v>
      </c>
      <c r="J55" s="37">
        <v>0</v>
      </c>
      <c r="K55" s="37">
        <v>29074.46</v>
      </c>
      <c r="L55" s="21">
        <v>130000</v>
      </c>
      <c r="M55" s="21"/>
      <c r="N55" s="21">
        <v>140000</v>
      </c>
      <c r="O55" s="21"/>
      <c r="P55" s="21" t="s">
        <v>229</v>
      </c>
      <c r="Q55" s="21"/>
      <c r="R55" s="21" t="s">
        <v>26</v>
      </c>
      <c r="S55" s="29">
        <f>((J55+K55)/I55)*100</f>
        <v>22.36496923076923</v>
      </c>
      <c r="T55" s="29"/>
      <c r="U55" s="31"/>
      <c r="V55" s="39" t="s">
        <v>211</v>
      </c>
      <c r="W55" s="24" t="s">
        <v>212</v>
      </c>
      <c r="X55" s="24" t="s">
        <v>230</v>
      </c>
      <c r="Y55" s="24" t="s">
        <v>214</v>
      </c>
      <c r="Z55" s="24" t="s">
        <v>231</v>
      </c>
    </row>
    <row r="56" spans="1:26" ht="106.5" customHeight="1">
      <c r="A56" s="14" t="s">
        <v>22</v>
      </c>
      <c r="B56" s="14" t="s">
        <v>232</v>
      </c>
      <c r="C56" s="15">
        <v>23</v>
      </c>
      <c r="D56" s="16" t="s">
        <v>233</v>
      </c>
      <c r="E56" s="15">
        <v>1</v>
      </c>
      <c r="F56" s="16" t="s">
        <v>234</v>
      </c>
      <c r="G56" s="9">
        <v>5</v>
      </c>
      <c r="H56" s="9">
        <v>4</v>
      </c>
      <c r="I56" s="26">
        <v>50</v>
      </c>
      <c r="J56" s="27">
        <v>5</v>
      </c>
      <c r="K56" s="27">
        <v>0</v>
      </c>
      <c r="L56" s="21">
        <v>50</v>
      </c>
      <c r="M56" s="21"/>
      <c r="N56" s="21">
        <v>69</v>
      </c>
      <c r="O56" s="21"/>
      <c r="P56" s="21">
        <v>69</v>
      </c>
      <c r="Q56" s="21"/>
      <c r="R56" s="21" t="s">
        <v>26</v>
      </c>
      <c r="S56" s="29">
        <f>((J56+K56)/I56)*100</f>
        <v>10</v>
      </c>
      <c r="T56" s="29">
        <f>AVERAGE(S56)</f>
        <v>10</v>
      </c>
      <c r="U56" s="30" t="s">
        <v>42</v>
      </c>
      <c r="V56" s="23" t="s">
        <v>235</v>
      </c>
      <c r="W56" s="24" t="s">
        <v>236</v>
      </c>
      <c r="X56" s="24" t="s">
        <v>237</v>
      </c>
      <c r="Y56" s="24" t="s">
        <v>238</v>
      </c>
      <c r="Z56" s="24" t="s">
        <v>238</v>
      </c>
    </row>
    <row r="57" spans="1:26" ht="59.25" customHeight="1">
      <c r="A57" s="14"/>
      <c r="B57" s="14"/>
      <c r="C57" s="15">
        <v>24</v>
      </c>
      <c r="D57" s="16" t="s">
        <v>239</v>
      </c>
      <c r="E57" s="15">
        <v>1</v>
      </c>
      <c r="F57" s="16" t="s">
        <v>240</v>
      </c>
      <c r="G57" s="9">
        <v>560</v>
      </c>
      <c r="H57" s="9">
        <v>546</v>
      </c>
      <c r="I57" s="26">
        <v>584</v>
      </c>
      <c r="J57" s="27">
        <v>489</v>
      </c>
      <c r="K57" s="27">
        <v>576</v>
      </c>
      <c r="L57" s="21">
        <v>584</v>
      </c>
      <c r="M57" s="21"/>
      <c r="N57" s="21">
        <v>595</v>
      </c>
      <c r="O57" s="21"/>
      <c r="P57" s="21">
        <v>607</v>
      </c>
      <c r="Q57" s="21"/>
      <c r="R57" s="21" t="s">
        <v>26</v>
      </c>
      <c r="S57" s="29">
        <f>((J57+K57)/I57)*100</f>
        <v>182.36301369863014</v>
      </c>
      <c r="T57" s="29">
        <f>AVERAGE(S57:S61)</f>
        <v>156.04286061047054</v>
      </c>
      <c r="U57" s="31" t="s">
        <v>69</v>
      </c>
      <c r="V57" s="23" t="s">
        <v>241</v>
      </c>
      <c r="W57" s="24" t="s">
        <v>242</v>
      </c>
      <c r="X57" s="24" t="s">
        <v>243</v>
      </c>
      <c r="Y57" s="24" t="s">
        <v>244</v>
      </c>
      <c r="Z57" s="24" t="s">
        <v>245</v>
      </c>
    </row>
    <row r="58" spans="1:26" ht="66" customHeight="1">
      <c r="A58" s="14"/>
      <c r="B58" s="14"/>
      <c r="C58" s="15"/>
      <c r="D58" s="16"/>
      <c r="E58" s="15">
        <v>2</v>
      </c>
      <c r="F58" s="16" t="s">
        <v>246</v>
      </c>
      <c r="G58" s="9">
        <v>55</v>
      </c>
      <c r="H58" s="9">
        <v>62</v>
      </c>
      <c r="I58" s="26">
        <v>67</v>
      </c>
      <c r="J58" s="27">
        <v>38</v>
      </c>
      <c r="K58" s="27">
        <v>58</v>
      </c>
      <c r="L58" s="21">
        <v>67</v>
      </c>
      <c r="M58" s="21"/>
      <c r="N58" s="21">
        <v>74</v>
      </c>
      <c r="O58" s="21"/>
      <c r="P58" s="21">
        <v>82</v>
      </c>
      <c r="Q58" s="21"/>
      <c r="R58" s="21" t="s">
        <v>26</v>
      </c>
      <c r="S58" s="29">
        <f>((J58+K58)/I58)*100</f>
        <v>143.28358208955223</v>
      </c>
      <c r="T58" s="29"/>
      <c r="U58" s="31"/>
      <c r="V58" s="23" t="s">
        <v>241</v>
      </c>
      <c r="W58" s="24" t="s">
        <v>242</v>
      </c>
      <c r="X58" s="24" t="s">
        <v>243</v>
      </c>
      <c r="Y58" s="24" t="s">
        <v>244</v>
      </c>
      <c r="Z58" s="24" t="s">
        <v>247</v>
      </c>
    </row>
    <row r="59" spans="1:26" ht="90" customHeight="1">
      <c r="A59" s="14"/>
      <c r="B59" s="14"/>
      <c r="C59" s="15"/>
      <c r="D59" s="16"/>
      <c r="E59" s="15">
        <v>3</v>
      </c>
      <c r="F59" s="16" t="s">
        <v>248</v>
      </c>
      <c r="G59" s="9">
        <v>421</v>
      </c>
      <c r="H59" s="9">
        <v>421</v>
      </c>
      <c r="I59" s="26">
        <v>606</v>
      </c>
      <c r="J59" s="27">
        <v>0</v>
      </c>
      <c r="K59" s="27">
        <v>1193</v>
      </c>
      <c r="L59" s="21">
        <v>606</v>
      </c>
      <c r="M59" s="21"/>
      <c r="N59" s="21">
        <v>727</v>
      </c>
      <c r="O59" s="21"/>
      <c r="P59" s="21">
        <v>872</v>
      </c>
      <c r="Q59" s="21"/>
      <c r="R59" s="21" t="s">
        <v>26</v>
      </c>
      <c r="S59" s="29">
        <f>((J59+K59)/I59)*100</f>
        <v>196.86468646864685</v>
      </c>
      <c r="T59" s="29"/>
      <c r="U59" s="31"/>
      <c r="V59" s="23" t="s">
        <v>241</v>
      </c>
      <c r="W59" s="24" t="s">
        <v>242</v>
      </c>
      <c r="X59" s="24" t="s">
        <v>249</v>
      </c>
      <c r="Y59" s="24" t="s">
        <v>244</v>
      </c>
      <c r="Z59" s="24" t="s">
        <v>245</v>
      </c>
    </row>
    <row r="60" spans="1:26" ht="78.75" customHeight="1">
      <c r="A60" s="14"/>
      <c r="B60" s="14"/>
      <c r="C60" s="15"/>
      <c r="D60" s="16"/>
      <c r="E60" s="15">
        <v>4</v>
      </c>
      <c r="F60" s="16" t="s">
        <v>250</v>
      </c>
      <c r="G60" s="9">
        <v>50</v>
      </c>
      <c r="H60" s="9">
        <v>48</v>
      </c>
      <c r="I60" s="26">
        <v>62</v>
      </c>
      <c r="J60" s="27">
        <v>36</v>
      </c>
      <c r="K60" s="27">
        <v>53</v>
      </c>
      <c r="L60" s="21">
        <v>62</v>
      </c>
      <c r="M60" s="21"/>
      <c r="N60" s="21">
        <v>70</v>
      </c>
      <c r="O60" s="21"/>
      <c r="P60" s="21">
        <v>78</v>
      </c>
      <c r="Q60" s="21"/>
      <c r="R60" s="21" t="s">
        <v>26</v>
      </c>
      <c r="S60" s="29">
        <f>((J60+K60)/I60)*100</f>
        <v>143.5483870967742</v>
      </c>
      <c r="T60" s="29"/>
      <c r="U60" s="31"/>
      <c r="V60" s="23" t="s">
        <v>241</v>
      </c>
      <c r="W60" s="24" t="s">
        <v>242</v>
      </c>
      <c r="X60" s="24" t="s">
        <v>251</v>
      </c>
      <c r="Y60" s="24" t="s">
        <v>244</v>
      </c>
      <c r="Z60" s="24" t="s">
        <v>247</v>
      </c>
    </row>
    <row r="61" spans="1:26" ht="111" customHeight="1">
      <c r="A61" s="14"/>
      <c r="B61" s="14"/>
      <c r="C61" s="15"/>
      <c r="D61" s="16"/>
      <c r="E61" s="15">
        <v>5</v>
      </c>
      <c r="F61" s="16" t="s">
        <v>252</v>
      </c>
      <c r="G61" s="9">
        <v>18782</v>
      </c>
      <c r="H61" s="9">
        <v>23168</v>
      </c>
      <c r="I61" s="26">
        <v>20707</v>
      </c>
      <c r="J61" s="27">
        <v>8760</v>
      </c>
      <c r="K61" s="27">
        <v>14878</v>
      </c>
      <c r="L61" s="21">
        <v>20707</v>
      </c>
      <c r="M61" s="21"/>
      <c r="N61" s="21">
        <v>21742</v>
      </c>
      <c r="O61" s="21"/>
      <c r="P61" s="21">
        <v>22830</v>
      </c>
      <c r="Q61" s="21"/>
      <c r="R61" s="21" t="s">
        <v>26</v>
      </c>
      <c r="S61" s="29">
        <f>((J61+K61)/I61)*100</f>
        <v>114.15463369874921</v>
      </c>
      <c r="T61" s="29"/>
      <c r="U61" s="31"/>
      <c r="V61" s="23" t="s">
        <v>241</v>
      </c>
      <c r="W61" s="24" t="s">
        <v>242</v>
      </c>
      <c r="X61" s="24" t="s">
        <v>253</v>
      </c>
      <c r="Y61" s="24" t="s">
        <v>244</v>
      </c>
      <c r="Z61" s="24" t="s">
        <v>247</v>
      </c>
    </row>
    <row r="62" spans="1:26" ht="26.25" customHeight="1">
      <c r="A62" s="14"/>
      <c r="B62" s="14"/>
      <c r="C62" s="15">
        <v>25</v>
      </c>
      <c r="D62" s="16" t="s">
        <v>254</v>
      </c>
      <c r="E62" s="15">
        <v>1</v>
      </c>
      <c r="F62" s="16" t="s">
        <v>255</v>
      </c>
      <c r="G62" s="9">
        <v>10</v>
      </c>
      <c r="H62" s="9">
        <v>10</v>
      </c>
      <c r="I62" s="26">
        <v>10</v>
      </c>
      <c r="J62" s="27">
        <v>10</v>
      </c>
      <c r="K62" s="27">
        <v>0</v>
      </c>
      <c r="L62" s="21">
        <v>10</v>
      </c>
      <c r="M62" s="21"/>
      <c r="N62" s="21">
        <v>10</v>
      </c>
      <c r="O62" s="21"/>
      <c r="P62" s="21">
        <v>10</v>
      </c>
      <c r="Q62" s="21"/>
      <c r="R62" s="21" t="s">
        <v>62</v>
      </c>
      <c r="S62" s="29">
        <f>((J62+K62)/I62)*100</f>
        <v>100</v>
      </c>
      <c r="T62" s="29">
        <f>AVERAGE(S62:S63)</f>
        <v>146.55172413793105</v>
      </c>
      <c r="U62" s="31" t="s">
        <v>69</v>
      </c>
      <c r="V62" s="39" t="s">
        <v>256</v>
      </c>
      <c r="W62" s="24" t="s">
        <v>257</v>
      </c>
      <c r="X62"/>
      <c r="Y62" t="s">
        <v>258</v>
      </c>
      <c r="Z62" t="s">
        <v>258</v>
      </c>
    </row>
    <row r="63" spans="1:26" ht="87.75" customHeight="1">
      <c r="A63" s="14"/>
      <c r="B63" s="14"/>
      <c r="C63" s="15"/>
      <c r="D63" s="16"/>
      <c r="E63" s="15">
        <v>2</v>
      </c>
      <c r="F63" s="16" t="s">
        <v>259</v>
      </c>
      <c r="G63" s="9">
        <v>47</v>
      </c>
      <c r="H63" s="9">
        <v>58</v>
      </c>
      <c r="I63" s="26">
        <v>58</v>
      </c>
      <c r="J63" s="27">
        <v>48</v>
      </c>
      <c r="K63" s="27">
        <v>64</v>
      </c>
      <c r="L63" s="21">
        <v>58</v>
      </c>
      <c r="M63" s="21"/>
      <c r="N63" s="21">
        <v>65</v>
      </c>
      <c r="O63" s="21"/>
      <c r="P63" s="21">
        <v>73</v>
      </c>
      <c r="Q63" s="21"/>
      <c r="R63" s="21" t="s">
        <v>26</v>
      </c>
      <c r="S63" s="29">
        <f>((J63+K63)/I63)*100</f>
        <v>193.10344827586206</v>
      </c>
      <c r="T63" s="29"/>
      <c r="U63" s="31"/>
      <c r="V63" s="39" t="s">
        <v>256</v>
      </c>
      <c r="W63" s="24" t="s">
        <v>257</v>
      </c>
      <c r="X63" s="24" t="s">
        <v>260</v>
      </c>
      <c r="Y63" s="24" t="s">
        <v>261</v>
      </c>
      <c r="Z63" t="s">
        <v>258</v>
      </c>
    </row>
    <row r="64" spans="1:26" ht="48.75" customHeight="1">
      <c r="A64" s="14" t="s">
        <v>22</v>
      </c>
      <c r="B64" s="14" t="s">
        <v>262</v>
      </c>
      <c r="C64" s="15">
        <v>26</v>
      </c>
      <c r="D64" s="16" t="s">
        <v>263</v>
      </c>
      <c r="E64" s="15">
        <v>1</v>
      </c>
      <c r="F64" s="16" t="s">
        <v>264</v>
      </c>
      <c r="G64" s="9">
        <v>700</v>
      </c>
      <c r="H64" s="9">
        <v>163</v>
      </c>
      <c r="I64" s="26">
        <v>1500</v>
      </c>
      <c r="J64" s="27">
        <v>0</v>
      </c>
      <c r="K64" s="27">
        <v>129</v>
      </c>
      <c r="L64" s="21">
        <v>1500</v>
      </c>
      <c r="M64" s="21"/>
      <c r="N64" s="21">
        <v>2000</v>
      </c>
      <c r="O64" s="21"/>
      <c r="P64" s="21">
        <v>3000</v>
      </c>
      <c r="Q64" s="21"/>
      <c r="R64" s="21" t="s">
        <v>26</v>
      </c>
      <c r="S64" s="29">
        <f>((J64+K64)/I64)*100</f>
        <v>8.6</v>
      </c>
      <c r="T64" s="29">
        <f>AVERAGE(S64:S66)</f>
        <v>31.816666666666666</v>
      </c>
      <c r="U64" s="22" t="s">
        <v>27</v>
      </c>
      <c r="V64" s="39" t="s">
        <v>265</v>
      </c>
      <c r="W64" s="24" t="s">
        <v>266</v>
      </c>
      <c r="X64" s="24" t="s">
        <v>266</v>
      </c>
      <c r="Y64" s="24" t="s">
        <v>267</v>
      </c>
      <c r="Z64" s="24" t="s">
        <v>268</v>
      </c>
    </row>
    <row r="65" spans="1:26" ht="42" customHeight="1">
      <c r="A65" s="14"/>
      <c r="B65" s="14"/>
      <c r="C65" s="15"/>
      <c r="D65" s="16"/>
      <c r="E65" s="15">
        <v>2</v>
      </c>
      <c r="F65" s="16" t="s">
        <v>269</v>
      </c>
      <c r="G65" s="9">
        <v>300</v>
      </c>
      <c r="H65" s="9">
        <v>225</v>
      </c>
      <c r="I65" s="26">
        <v>500</v>
      </c>
      <c r="J65" s="27">
        <v>0</v>
      </c>
      <c r="K65" s="27">
        <v>278</v>
      </c>
      <c r="L65" s="21">
        <v>500</v>
      </c>
      <c r="M65" s="21"/>
      <c r="N65" s="21">
        <v>700</v>
      </c>
      <c r="O65" s="21"/>
      <c r="P65" s="21">
        <v>1000</v>
      </c>
      <c r="Q65" s="21"/>
      <c r="R65" s="21" t="s">
        <v>26</v>
      </c>
      <c r="S65" s="29">
        <f>((J65+K65)/I65)*100</f>
        <v>55.60000000000001</v>
      </c>
      <c r="T65" s="29"/>
      <c r="U65" s="22"/>
      <c r="V65" s="39" t="s">
        <v>265</v>
      </c>
      <c r="W65" s="24" t="s">
        <v>266</v>
      </c>
      <c r="X65" s="24" t="s">
        <v>266</v>
      </c>
      <c r="Y65" s="24" t="s">
        <v>267</v>
      </c>
      <c r="Z65" s="24" t="s">
        <v>268</v>
      </c>
    </row>
    <row r="66" spans="1:26" ht="51" customHeight="1">
      <c r="A66" s="14"/>
      <c r="B66" s="14"/>
      <c r="C66" s="15"/>
      <c r="D66" s="16"/>
      <c r="E66" s="15">
        <v>3</v>
      </c>
      <c r="F66" s="16" t="s">
        <v>270</v>
      </c>
      <c r="G66" s="9">
        <v>40</v>
      </c>
      <c r="H66" s="9">
        <v>21</v>
      </c>
      <c r="I66" s="26">
        <v>80</v>
      </c>
      <c r="J66" s="27">
        <v>0</v>
      </c>
      <c r="K66" s="27">
        <v>25</v>
      </c>
      <c r="L66" s="21">
        <v>80</v>
      </c>
      <c r="M66" s="21"/>
      <c r="N66" s="21">
        <v>108</v>
      </c>
      <c r="O66" s="21"/>
      <c r="P66" s="21">
        <v>160</v>
      </c>
      <c r="Q66" s="21"/>
      <c r="R66" s="21" t="s">
        <v>26</v>
      </c>
      <c r="S66" s="29">
        <f>((J66+K66)/I66)*100</f>
        <v>31.25</v>
      </c>
      <c r="T66" s="29"/>
      <c r="U66" s="22"/>
      <c r="V66" s="39" t="s">
        <v>265</v>
      </c>
      <c r="W66" s="24" t="s">
        <v>266</v>
      </c>
      <c r="X66" s="24" t="s">
        <v>266</v>
      </c>
      <c r="Y66" s="24" t="s">
        <v>267</v>
      </c>
      <c r="Z66" s="24" t="s">
        <v>271</v>
      </c>
    </row>
    <row r="67" spans="1:26" ht="107.25" customHeight="1">
      <c r="A67" s="14"/>
      <c r="B67" s="14"/>
      <c r="C67" s="15">
        <v>27</v>
      </c>
      <c r="D67" s="16" t="s">
        <v>272</v>
      </c>
      <c r="E67" s="15">
        <v>1</v>
      </c>
      <c r="F67" s="16" t="s">
        <v>273</v>
      </c>
      <c r="G67" s="9">
        <v>12</v>
      </c>
      <c r="H67" s="9">
        <v>4</v>
      </c>
      <c r="I67" s="26">
        <v>22</v>
      </c>
      <c r="J67" s="27">
        <v>5</v>
      </c>
      <c r="K67" s="27">
        <v>0</v>
      </c>
      <c r="L67" s="21">
        <v>22</v>
      </c>
      <c r="M67" s="21"/>
      <c r="N67" s="21">
        <v>27</v>
      </c>
      <c r="O67" s="21"/>
      <c r="P67" s="21">
        <v>32</v>
      </c>
      <c r="Q67" s="21"/>
      <c r="R67" s="21" t="s">
        <v>26</v>
      </c>
      <c r="S67" s="29">
        <f>((J67+K67)/I67)*100</f>
        <v>22.727272727272727</v>
      </c>
      <c r="T67" s="29">
        <f>AVERAGE(S67:S68)</f>
        <v>47.07792207792208</v>
      </c>
      <c r="U67" s="22" t="s">
        <v>27</v>
      </c>
      <c r="V67" s="39" t="s">
        <v>265</v>
      </c>
      <c r="W67" s="24" t="s">
        <v>274</v>
      </c>
      <c r="X67" s="24" t="s">
        <v>275</v>
      </c>
      <c r="Y67" s="24" t="s">
        <v>276</v>
      </c>
      <c r="Z67" s="24" t="s">
        <v>276</v>
      </c>
    </row>
    <row r="68" spans="1:26" ht="108.75" customHeight="1">
      <c r="A68" s="14"/>
      <c r="B68" s="14"/>
      <c r="C68" s="15"/>
      <c r="D68" s="16"/>
      <c r="E68" s="15">
        <v>2</v>
      </c>
      <c r="F68" s="16" t="s">
        <v>277</v>
      </c>
      <c r="G68" s="9">
        <v>50</v>
      </c>
      <c r="H68" s="9">
        <v>18</v>
      </c>
      <c r="I68" s="26">
        <v>70</v>
      </c>
      <c r="J68" s="27">
        <v>50</v>
      </c>
      <c r="K68" s="27">
        <v>0</v>
      </c>
      <c r="L68" s="21">
        <v>70</v>
      </c>
      <c r="M68" s="21"/>
      <c r="N68" s="21">
        <v>80</v>
      </c>
      <c r="O68" s="21"/>
      <c r="P68" s="21">
        <v>90</v>
      </c>
      <c r="Q68" s="21"/>
      <c r="R68" s="21" t="s">
        <v>26</v>
      </c>
      <c r="S68" s="29">
        <f>((J68+K68)/I68)*100</f>
        <v>71.42857142857143</v>
      </c>
      <c r="T68" s="29"/>
      <c r="U68" s="22"/>
      <c r="V68" s="39" t="s">
        <v>265</v>
      </c>
      <c r="W68" s="24" t="s">
        <v>274</v>
      </c>
      <c r="X68" s="24" t="s">
        <v>278</v>
      </c>
      <c r="Y68" s="24" t="s">
        <v>276</v>
      </c>
      <c r="Z68" s="24" t="s">
        <v>276</v>
      </c>
    </row>
    <row r="69" spans="1:26" ht="173.25" customHeight="1">
      <c r="A69" s="14"/>
      <c r="B69" s="14"/>
      <c r="C69" s="15">
        <v>28</v>
      </c>
      <c r="D69" s="16" t="s">
        <v>279</v>
      </c>
      <c r="E69" s="15">
        <v>1</v>
      </c>
      <c r="F69" s="16" t="s">
        <v>280</v>
      </c>
      <c r="G69" s="9">
        <v>40</v>
      </c>
      <c r="H69" s="9">
        <v>45</v>
      </c>
      <c r="I69" s="26">
        <v>50</v>
      </c>
      <c r="J69" s="27">
        <v>13</v>
      </c>
      <c r="K69" s="27">
        <v>30</v>
      </c>
      <c r="L69" s="21">
        <v>50</v>
      </c>
      <c r="M69" s="21"/>
      <c r="N69" s="21">
        <v>55</v>
      </c>
      <c r="O69" s="21"/>
      <c r="P69" s="21">
        <v>60</v>
      </c>
      <c r="Q69" s="21"/>
      <c r="R69" s="21" t="s">
        <v>26</v>
      </c>
      <c r="S69" s="29">
        <f>((J69+K69)/I69)*100</f>
        <v>86</v>
      </c>
      <c r="T69" s="29">
        <f>AVERAGE(S69:S70)</f>
        <v>46.125</v>
      </c>
      <c r="U69" s="22" t="s">
        <v>27</v>
      </c>
      <c r="V69" s="39" t="s">
        <v>281</v>
      </c>
      <c r="W69" s="24" t="s">
        <v>282</v>
      </c>
      <c r="X69" s="24" t="s">
        <v>283</v>
      </c>
      <c r="Y69" s="24" t="s">
        <v>284</v>
      </c>
      <c r="Z69" s="24" t="s">
        <v>285</v>
      </c>
    </row>
    <row r="70" spans="1:26" ht="146.25" customHeight="1">
      <c r="A70" s="14"/>
      <c r="B70" s="14"/>
      <c r="C70" s="14"/>
      <c r="D70" s="16"/>
      <c r="E70" s="15">
        <v>2</v>
      </c>
      <c r="F70" s="16" t="s">
        <v>286</v>
      </c>
      <c r="G70" s="9">
        <v>150</v>
      </c>
      <c r="H70" s="9">
        <v>63</v>
      </c>
      <c r="I70" s="26">
        <v>240</v>
      </c>
      <c r="J70" s="27">
        <v>1</v>
      </c>
      <c r="K70" s="27">
        <v>14</v>
      </c>
      <c r="L70" s="21">
        <v>240</v>
      </c>
      <c r="M70" s="21"/>
      <c r="N70" s="21">
        <v>300</v>
      </c>
      <c r="O70" s="21"/>
      <c r="P70" s="21">
        <v>360</v>
      </c>
      <c r="Q70" s="21"/>
      <c r="R70" s="21" t="s">
        <v>26</v>
      </c>
      <c r="S70" s="29">
        <f>((J70+K70)/I70)*100</f>
        <v>6.25</v>
      </c>
      <c r="T70" s="29"/>
      <c r="U70" s="22"/>
      <c r="V70" s="39" t="s">
        <v>281</v>
      </c>
      <c r="W70" s="24" t="s">
        <v>282</v>
      </c>
      <c r="X70" s="24" t="s">
        <v>287</v>
      </c>
      <c r="Y70" s="24" t="s">
        <v>284</v>
      </c>
      <c r="Z70" s="24" t="s">
        <v>288</v>
      </c>
    </row>
    <row r="71" spans="1:26" ht="41.25" customHeight="1">
      <c r="A71" s="14"/>
      <c r="B71" s="14"/>
      <c r="C71" s="15">
        <v>29</v>
      </c>
      <c r="D71" s="16" t="s">
        <v>289</v>
      </c>
      <c r="E71" s="15">
        <v>1</v>
      </c>
      <c r="F71" s="16" t="s">
        <v>290</v>
      </c>
      <c r="G71" s="9">
        <v>3000</v>
      </c>
      <c r="H71" s="9" t="s">
        <v>61</v>
      </c>
      <c r="I71" s="26">
        <v>3000</v>
      </c>
      <c r="J71" s="27">
        <v>0</v>
      </c>
      <c r="K71" s="27">
        <v>3136</v>
      </c>
      <c r="L71" s="21">
        <v>3000</v>
      </c>
      <c r="M71" s="21"/>
      <c r="N71" s="21">
        <v>3000</v>
      </c>
      <c r="O71" s="21"/>
      <c r="P71" s="21">
        <v>3000</v>
      </c>
      <c r="Q71" s="21"/>
      <c r="R71" s="21" t="s">
        <v>26</v>
      </c>
      <c r="S71" s="29">
        <f>((J71+K71)/I71)*100</f>
        <v>104.53333333333332</v>
      </c>
      <c r="T71" s="29">
        <f>AVERAGE(S71:S73)</f>
        <v>101.55873015873014</v>
      </c>
      <c r="U71" s="31" t="s">
        <v>69</v>
      </c>
      <c r="V71" s="23" t="s">
        <v>291</v>
      </c>
      <c r="W71" s="24" t="s">
        <v>292</v>
      </c>
      <c r="X71" s="24" t="s">
        <v>293</v>
      </c>
      <c r="Y71" s="24" t="s">
        <v>294</v>
      </c>
      <c r="Z71" s="24" t="s">
        <v>295</v>
      </c>
    </row>
    <row r="72" spans="1:26" ht="42.75" customHeight="1">
      <c r="A72" s="14"/>
      <c r="B72" s="14"/>
      <c r="C72" s="14"/>
      <c r="D72" s="16"/>
      <c r="E72" s="15">
        <v>2</v>
      </c>
      <c r="F72" s="16" t="s">
        <v>296</v>
      </c>
      <c r="G72" s="9">
        <v>350</v>
      </c>
      <c r="H72" s="9" t="s">
        <v>61</v>
      </c>
      <c r="I72" s="26">
        <v>350</v>
      </c>
      <c r="J72" s="27">
        <v>0</v>
      </c>
      <c r="K72" s="27">
        <v>587</v>
      </c>
      <c r="L72" s="21">
        <v>350</v>
      </c>
      <c r="M72" s="21"/>
      <c r="N72" s="21">
        <v>350</v>
      </c>
      <c r="O72" s="21"/>
      <c r="P72" s="21">
        <v>350</v>
      </c>
      <c r="Q72" s="21"/>
      <c r="R72" s="21" t="s">
        <v>26</v>
      </c>
      <c r="S72" s="29">
        <f>((J72+K72)/I72)*100</f>
        <v>167.7142857142857</v>
      </c>
      <c r="T72" s="29"/>
      <c r="U72" s="31"/>
      <c r="V72" s="23" t="s">
        <v>297</v>
      </c>
      <c r="W72" s="24" t="s">
        <v>292</v>
      </c>
      <c r="X72" s="24" t="s">
        <v>293</v>
      </c>
      <c r="Y72" s="24" t="s">
        <v>294</v>
      </c>
      <c r="Z72" s="24" t="s">
        <v>298</v>
      </c>
    </row>
    <row r="73" spans="1:26" ht="12.75">
      <c r="A73" s="14"/>
      <c r="B73" s="14"/>
      <c r="C73" s="14"/>
      <c r="D73" s="16"/>
      <c r="E73" s="15">
        <v>3</v>
      </c>
      <c r="F73" s="16" t="s">
        <v>299</v>
      </c>
      <c r="G73" s="9">
        <v>700</v>
      </c>
      <c r="H73" s="9" t="s">
        <v>61</v>
      </c>
      <c r="I73" s="26">
        <v>700</v>
      </c>
      <c r="J73" s="27">
        <v>0</v>
      </c>
      <c r="K73" s="27">
        <v>227</v>
      </c>
      <c r="L73" s="21">
        <v>700</v>
      </c>
      <c r="M73" s="21"/>
      <c r="N73" s="21">
        <v>700</v>
      </c>
      <c r="O73" s="21"/>
      <c r="P73" s="21">
        <v>700</v>
      </c>
      <c r="Q73" s="21"/>
      <c r="R73" s="21" t="s">
        <v>26</v>
      </c>
      <c r="S73" s="29">
        <f>((J73+K73)/I73)*100</f>
        <v>32.42857142857143</v>
      </c>
      <c r="T73" s="29"/>
      <c r="U73" s="31"/>
      <c r="V73" s="23" t="s">
        <v>300</v>
      </c>
      <c r="W73" s="24" t="s">
        <v>292</v>
      </c>
      <c r="X73" s="24" t="s">
        <v>293</v>
      </c>
      <c r="Y73" s="24" t="s">
        <v>294</v>
      </c>
      <c r="Z73" s="24" t="s">
        <v>301</v>
      </c>
    </row>
    <row r="74" spans="1:26" ht="12.75" customHeight="1">
      <c r="A74" s="14" t="s">
        <v>302</v>
      </c>
      <c r="B74" s="14" t="s">
        <v>303</v>
      </c>
      <c r="C74" s="15">
        <v>30</v>
      </c>
      <c r="D74" s="16" t="s">
        <v>304</v>
      </c>
      <c r="E74" s="15">
        <v>1</v>
      </c>
      <c r="F74" s="16" t="s">
        <v>305</v>
      </c>
      <c r="G74" s="9" t="s">
        <v>61</v>
      </c>
      <c r="H74" s="9" t="s">
        <v>61</v>
      </c>
      <c r="I74" s="26">
        <v>1</v>
      </c>
      <c r="J74" s="27">
        <v>0</v>
      </c>
      <c r="K74" s="27">
        <v>1</v>
      </c>
      <c r="L74" s="21">
        <v>1</v>
      </c>
      <c r="M74" s="21"/>
      <c r="N74" s="21" t="s">
        <v>61</v>
      </c>
      <c r="O74" s="21"/>
      <c r="P74" s="21" t="s">
        <v>61</v>
      </c>
      <c r="Q74" s="21"/>
      <c r="R74" s="21" t="s">
        <v>62</v>
      </c>
      <c r="S74" s="29">
        <f>((J74+K74)/I74)*100</f>
        <v>100</v>
      </c>
      <c r="T74" s="29">
        <f>AVERAGE(S74:S78)</f>
        <v>233.33333333333334</v>
      </c>
      <c r="U74" s="31" t="s">
        <v>69</v>
      </c>
      <c r="V74" s="39" t="s">
        <v>306</v>
      </c>
      <c r="W74" s="24"/>
      <c r="X74" s="24" t="s">
        <v>307</v>
      </c>
      <c r="Y74" s="24" t="s">
        <v>308</v>
      </c>
      <c r="Z74" s="24"/>
    </row>
    <row r="75" spans="1:26" ht="12.75">
      <c r="A75" s="14"/>
      <c r="B75" s="14"/>
      <c r="C75" s="14"/>
      <c r="D75" s="16"/>
      <c r="E75" s="15">
        <v>2</v>
      </c>
      <c r="F75" s="16" t="s">
        <v>309</v>
      </c>
      <c r="G75" s="9" t="s">
        <v>61</v>
      </c>
      <c r="H75" s="9" t="s">
        <v>61</v>
      </c>
      <c r="I75" s="26" t="s">
        <v>61</v>
      </c>
      <c r="J75" s="27" t="s">
        <v>61</v>
      </c>
      <c r="K75" s="27" t="s">
        <v>61</v>
      </c>
      <c r="L75" s="21" t="s">
        <v>61</v>
      </c>
      <c r="M75" s="21"/>
      <c r="N75" s="21">
        <v>1</v>
      </c>
      <c r="O75" s="21"/>
      <c r="P75" s="21" t="s">
        <v>61</v>
      </c>
      <c r="Q75" s="21"/>
      <c r="R75" s="21" t="s">
        <v>62</v>
      </c>
      <c r="S75" s="29" t="s">
        <v>61</v>
      </c>
      <c r="T75" s="29"/>
      <c r="U75" s="31"/>
      <c r="V75" s="39" t="s">
        <v>306</v>
      </c>
      <c r="W75"/>
      <c r="X75"/>
      <c r="Y75" s="24" t="s">
        <v>308</v>
      </c>
      <c r="Z75"/>
    </row>
    <row r="76" spans="1:26" ht="12.75">
      <c r="A76" s="14"/>
      <c r="B76" s="14"/>
      <c r="C76" s="14"/>
      <c r="D76" s="16"/>
      <c r="E76" s="15">
        <v>3</v>
      </c>
      <c r="F76" s="16" t="s">
        <v>310</v>
      </c>
      <c r="G76" s="9" t="s">
        <v>61</v>
      </c>
      <c r="H76" s="9" t="s">
        <v>61</v>
      </c>
      <c r="I76" s="26" t="s">
        <v>61</v>
      </c>
      <c r="J76" s="27" t="s">
        <v>61</v>
      </c>
      <c r="K76" s="27" t="s">
        <v>61</v>
      </c>
      <c r="L76" s="21" t="s">
        <v>61</v>
      </c>
      <c r="M76" s="21"/>
      <c r="N76" s="21">
        <v>1</v>
      </c>
      <c r="O76" s="21"/>
      <c r="P76" s="21" t="s">
        <v>61</v>
      </c>
      <c r="Q76" s="21"/>
      <c r="R76" s="21" t="s">
        <v>62</v>
      </c>
      <c r="S76" s="29" t="s">
        <v>61</v>
      </c>
      <c r="T76" s="29"/>
      <c r="U76" s="31"/>
      <c r="V76" s="39" t="s">
        <v>306</v>
      </c>
      <c r="W76"/>
      <c r="X76"/>
      <c r="Y76" s="24" t="s">
        <v>308</v>
      </c>
      <c r="Z76"/>
    </row>
    <row r="77" spans="1:26" ht="94.5" customHeight="1">
      <c r="A77" s="14"/>
      <c r="B77" s="14"/>
      <c r="C77" s="14"/>
      <c r="D77" s="16"/>
      <c r="E77" s="15">
        <v>4</v>
      </c>
      <c r="F77" s="16" t="s">
        <v>311</v>
      </c>
      <c r="G77" s="9">
        <v>10</v>
      </c>
      <c r="H77" s="9">
        <v>6</v>
      </c>
      <c r="I77" s="26">
        <v>25</v>
      </c>
      <c r="J77" s="27">
        <v>58</v>
      </c>
      <c r="K77" s="27">
        <v>77</v>
      </c>
      <c r="L77" s="21">
        <v>25</v>
      </c>
      <c r="M77" s="21"/>
      <c r="N77" s="21">
        <v>30</v>
      </c>
      <c r="O77" s="21"/>
      <c r="P77" s="21">
        <v>35</v>
      </c>
      <c r="Q77" s="21"/>
      <c r="R77" s="21" t="s">
        <v>26</v>
      </c>
      <c r="S77" s="29">
        <f>((J77+K77)/I77)*100</f>
        <v>540</v>
      </c>
      <c r="T77" s="29"/>
      <c r="U77" s="31"/>
      <c r="V77" s="39" t="s">
        <v>306</v>
      </c>
      <c r="W77"/>
      <c r="X77" s="24" t="s">
        <v>312</v>
      </c>
      <c r="Y77" s="24" t="s">
        <v>308</v>
      </c>
      <c r="Z77" s="24" t="s">
        <v>313</v>
      </c>
    </row>
    <row r="78" spans="1:26" ht="168" customHeight="1">
      <c r="A78" s="14"/>
      <c r="B78" s="14"/>
      <c r="C78" s="14"/>
      <c r="D78" s="16"/>
      <c r="E78" s="15">
        <v>5</v>
      </c>
      <c r="F78" s="16" t="s">
        <v>314</v>
      </c>
      <c r="G78" s="9">
        <v>15</v>
      </c>
      <c r="H78" s="9">
        <v>0</v>
      </c>
      <c r="I78" s="26">
        <v>15</v>
      </c>
      <c r="J78" s="27">
        <v>4</v>
      </c>
      <c r="K78" s="27">
        <v>5</v>
      </c>
      <c r="L78" s="21">
        <v>15</v>
      </c>
      <c r="M78" s="21"/>
      <c r="N78" s="21">
        <v>15</v>
      </c>
      <c r="O78" s="21"/>
      <c r="P78" s="21">
        <v>10</v>
      </c>
      <c r="Q78" s="21"/>
      <c r="R78" s="21" t="s">
        <v>26</v>
      </c>
      <c r="S78" s="29">
        <f>((J78+K78)/I78)*100</f>
        <v>60</v>
      </c>
      <c r="T78" s="29"/>
      <c r="U78" s="31"/>
      <c r="V78" s="39" t="s">
        <v>79</v>
      </c>
      <c r="W78"/>
      <c r="X78" s="24" t="s">
        <v>315</v>
      </c>
      <c r="Y78" s="24" t="s">
        <v>308</v>
      </c>
      <c r="Z78" s="24" t="s">
        <v>316</v>
      </c>
    </row>
    <row r="79" spans="1:26" ht="12.75">
      <c r="A79" s="14"/>
      <c r="B79" s="14"/>
      <c r="C79" s="15">
        <v>31</v>
      </c>
      <c r="D79" s="16" t="s">
        <v>317</v>
      </c>
      <c r="E79" s="15">
        <v>1</v>
      </c>
      <c r="F79" s="16" t="s">
        <v>318</v>
      </c>
      <c r="G79" s="9" t="s">
        <v>61</v>
      </c>
      <c r="H79" s="9" t="s">
        <v>61</v>
      </c>
      <c r="I79" s="26" t="s">
        <v>61</v>
      </c>
      <c r="J79" s="27" t="s">
        <v>61</v>
      </c>
      <c r="K79" s="27" t="s">
        <v>61</v>
      </c>
      <c r="L79" s="21" t="s">
        <v>61</v>
      </c>
      <c r="M79" s="21"/>
      <c r="N79" s="21" t="s">
        <v>61</v>
      </c>
      <c r="O79" s="21"/>
      <c r="P79" s="21" t="s">
        <v>61</v>
      </c>
      <c r="Q79" s="21"/>
      <c r="R79" s="21" t="s">
        <v>62</v>
      </c>
      <c r="S79" s="29" t="s">
        <v>61</v>
      </c>
      <c r="T79" s="29" t="s">
        <v>61</v>
      </c>
      <c r="U79" s="15" t="s">
        <v>319</v>
      </c>
      <c r="V79" s="23" t="s">
        <v>320</v>
      </c>
      <c r="W79" s="24" t="s">
        <v>321</v>
      </c>
      <c r="X79"/>
      <c r="Y79" s="24" t="s">
        <v>322</v>
      </c>
      <c r="Z79"/>
    </row>
    <row r="80" spans="1:26" ht="25.5" customHeight="1">
      <c r="A80" s="14"/>
      <c r="B80" s="14"/>
      <c r="C80" s="15">
        <v>32</v>
      </c>
      <c r="D80" s="16" t="s">
        <v>323</v>
      </c>
      <c r="E80" s="15">
        <v>1</v>
      </c>
      <c r="F80" s="16" t="s">
        <v>324</v>
      </c>
      <c r="G80" s="9" t="s">
        <v>61</v>
      </c>
      <c r="H80" s="9" t="s">
        <v>61</v>
      </c>
      <c r="I80" s="26" t="s">
        <v>61</v>
      </c>
      <c r="J80" s="27" t="s">
        <v>61</v>
      </c>
      <c r="K80" s="27" t="s">
        <v>61</v>
      </c>
      <c r="L80" s="21" t="s">
        <v>61</v>
      </c>
      <c r="M80" s="21"/>
      <c r="N80" s="21" t="s">
        <v>61</v>
      </c>
      <c r="O80" s="21"/>
      <c r="P80" s="21" t="s">
        <v>61</v>
      </c>
      <c r="Q80" s="21"/>
      <c r="R80" s="21" t="s">
        <v>62</v>
      </c>
      <c r="S80" s="29" t="s">
        <v>61</v>
      </c>
      <c r="T80" s="29" t="s">
        <v>61</v>
      </c>
      <c r="U80" s="15" t="s">
        <v>319</v>
      </c>
      <c r="V80" s="23" t="s">
        <v>325</v>
      </c>
      <c r="W80"/>
      <c r="X80" s="24" t="s">
        <v>326</v>
      </c>
      <c r="Y80" s="24" t="s">
        <v>327</v>
      </c>
      <c r="Z80" s="24"/>
    </row>
    <row r="81" spans="1:26" ht="12.75">
      <c r="A81" s="14"/>
      <c r="B81" s="14"/>
      <c r="C81" s="14"/>
      <c r="D81" s="16"/>
      <c r="E81" s="15">
        <v>2</v>
      </c>
      <c r="F81" s="16" t="s">
        <v>328</v>
      </c>
      <c r="G81" s="9" t="s">
        <v>61</v>
      </c>
      <c r="H81" s="9" t="s">
        <v>61</v>
      </c>
      <c r="I81" s="26" t="s">
        <v>61</v>
      </c>
      <c r="J81" s="27" t="s">
        <v>61</v>
      </c>
      <c r="K81" s="27" t="s">
        <v>61</v>
      </c>
      <c r="L81" s="21" t="s">
        <v>61</v>
      </c>
      <c r="M81" s="21"/>
      <c r="N81" s="21" t="s">
        <v>61</v>
      </c>
      <c r="O81" s="21"/>
      <c r="P81" s="21" t="s">
        <v>61</v>
      </c>
      <c r="Q81" s="21"/>
      <c r="R81" s="21" t="s">
        <v>62</v>
      </c>
      <c r="S81" s="29" t="s">
        <v>61</v>
      </c>
      <c r="T81" s="29"/>
      <c r="U81" s="15"/>
      <c r="V81" s="23" t="s">
        <v>329</v>
      </c>
      <c r="W81"/>
      <c r="X81" s="24" t="s">
        <v>326</v>
      </c>
      <c r="Y81" s="24" t="s">
        <v>327</v>
      </c>
      <c r="Z81" s="24"/>
    </row>
    <row r="82" spans="1:26" ht="12.75">
      <c r="A82" s="14"/>
      <c r="B82" s="14"/>
      <c r="C82" s="15">
        <v>33</v>
      </c>
      <c r="D82" s="16" t="s">
        <v>330</v>
      </c>
      <c r="E82" s="15">
        <v>1</v>
      </c>
      <c r="F82" s="16" t="s">
        <v>331</v>
      </c>
      <c r="G82" s="9" t="s">
        <v>61</v>
      </c>
      <c r="H82" s="9" t="s">
        <v>61</v>
      </c>
      <c r="I82" s="26" t="s">
        <v>61</v>
      </c>
      <c r="J82" s="27" t="s">
        <v>61</v>
      </c>
      <c r="K82" s="27" t="s">
        <v>61</v>
      </c>
      <c r="L82" s="21" t="s">
        <v>61</v>
      </c>
      <c r="M82" s="21"/>
      <c r="N82" s="21">
        <v>1</v>
      </c>
      <c r="O82" s="21"/>
      <c r="P82" s="21" t="s">
        <v>61</v>
      </c>
      <c r="Q82" s="21"/>
      <c r="R82" s="21" t="s">
        <v>62</v>
      </c>
      <c r="S82" s="29" t="s">
        <v>61</v>
      </c>
      <c r="T82" s="29" t="s">
        <v>61</v>
      </c>
      <c r="U82" s="15" t="s">
        <v>319</v>
      </c>
      <c r="V82" s="23" t="s">
        <v>332</v>
      </c>
      <c r="W82"/>
      <c r="X82" s="24" t="s">
        <v>333</v>
      </c>
      <c r="Y82" s="24" t="s">
        <v>334</v>
      </c>
      <c r="Z82" s="24"/>
    </row>
    <row r="83" spans="1:26" ht="57.75" customHeight="1">
      <c r="A83" s="14"/>
      <c r="B83" s="14"/>
      <c r="C83" s="15">
        <v>34</v>
      </c>
      <c r="D83" s="16" t="s">
        <v>335</v>
      </c>
      <c r="E83" s="15">
        <v>1</v>
      </c>
      <c r="F83" s="16" t="s">
        <v>336</v>
      </c>
      <c r="G83" s="9">
        <v>8</v>
      </c>
      <c r="H83" s="9">
        <v>6</v>
      </c>
      <c r="I83" s="26">
        <v>8</v>
      </c>
      <c r="J83" s="27">
        <v>8</v>
      </c>
      <c r="K83" s="27">
        <v>6</v>
      </c>
      <c r="L83" s="21">
        <v>8</v>
      </c>
      <c r="M83" s="21"/>
      <c r="N83" s="21">
        <v>10</v>
      </c>
      <c r="O83" s="21"/>
      <c r="P83" s="21">
        <v>12</v>
      </c>
      <c r="Q83" s="21"/>
      <c r="R83" s="21" t="s">
        <v>26</v>
      </c>
      <c r="S83" s="29">
        <f>((J83+K83)/I83)*100</f>
        <v>175</v>
      </c>
      <c r="T83" s="29">
        <f>AVERAGE(S83)</f>
        <v>175</v>
      </c>
      <c r="U83" s="31" t="s">
        <v>69</v>
      </c>
      <c r="V83" s="23" t="s">
        <v>320</v>
      </c>
      <c r="W83" s="24" t="s">
        <v>337</v>
      </c>
      <c r="X83"/>
      <c r="Y83" s="24" t="s">
        <v>338</v>
      </c>
      <c r="Z83"/>
    </row>
    <row r="84" spans="1:26" ht="69.75" customHeight="1">
      <c r="A84" s="14"/>
      <c r="B84" s="14"/>
      <c r="C84" s="15">
        <v>35</v>
      </c>
      <c r="D84" s="16" t="s">
        <v>339</v>
      </c>
      <c r="E84" s="15">
        <v>1</v>
      </c>
      <c r="F84" s="16" t="s">
        <v>340</v>
      </c>
      <c r="G84" s="9">
        <v>5</v>
      </c>
      <c r="H84" s="9">
        <v>0</v>
      </c>
      <c r="I84" s="26">
        <v>5</v>
      </c>
      <c r="J84" s="27">
        <v>5</v>
      </c>
      <c r="K84" s="27">
        <v>0</v>
      </c>
      <c r="L84" s="21">
        <v>5</v>
      </c>
      <c r="M84" s="21"/>
      <c r="N84" s="21">
        <v>5</v>
      </c>
      <c r="O84" s="21"/>
      <c r="P84" s="21">
        <v>5</v>
      </c>
      <c r="Q84" s="21"/>
      <c r="R84" s="21" t="s">
        <v>26</v>
      </c>
      <c r="S84" s="29">
        <f>((J84+K84)/I84)*100</f>
        <v>100</v>
      </c>
      <c r="T84" s="29">
        <f>AVERAGE(S84:S85)</f>
        <v>50</v>
      </c>
      <c r="U84" s="22" t="s">
        <v>27</v>
      </c>
      <c r="V84" s="23" t="s">
        <v>341</v>
      </c>
      <c r="W84"/>
      <c r="X84"/>
      <c r="Y84"/>
      <c r="Z84" t="s">
        <v>342</v>
      </c>
    </row>
    <row r="85" spans="1:26" ht="71.25" customHeight="1">
      <c r="A85" s="14"/>
      <c r="B85" s="14"/>
      <c r="C85" s="14"/>
      <c r="D85" s="16"/>
      <c r="E85" s="15">
        <v>2</v>
      </c>
      <c r="F85" s="16" t="s">
        <v>343</v>
      </c>
      <c r="G85" s="9">
        <v>5</v>
      </c>
      <c r="H85" s="9">
        <v>0</v>
      </c>
      <c r="I85" s="26">
        <v>5</v>
      </c>
      <c r="J85" s="27">
        <v>0</v>
      </c>
      <c r="K85" s="27">
        <v>0</v>
      </c>
      <c r="L85" s="21">
        <v>5</v>
      </c>
      <c r="M85" s="21"/>
      <c r="N85" s="21">
        <v>5</v>
      </c>
      <c r="O85" s="21"/>
      <c r="P85" s="21">
        <v>5</v>
      </c>
      <c r="Q85" s="21"/>
      <c r="R85" s="21" t="s">
        <v>26</v>
      </c>
      <c r="S85" s="29">
        <f>((J85+K85)/I85)*100</f>
        <v>0</v>
      </c>
      <c r="T85" s="29"/>
      <c r="U85" s="22"/>
      <c r="V85" s="23" t="s">
        <v>341</v>
      </c>
      <c r="W85" s="24" t="s">
        <v>344</v>
      </c>
      <c r="X85"/>
      <c r="Y85"/>
      <c r="Z85"/>
    </row>
    <row r="86" spans="1:26" ht="31.5" customHeight="1">
      <c r="A86" s="41" t="s">
        <v>302</v>
      </c>
      <c r="B86" s="41" t="s">
        <v>345</v>
      </c>
      <c r="C86" s="15">
        <v>36</v>
      </c>
      <c r="D86" s="16" t="s">
        <v>346</v>
      </c>
      <c r="E86" s="15">
        <v>1</v>
      </c>
      <c r="F86" s="16" t="s">
        <v>347</v>
      </c>
      <c r="G86" s="9">
        <v>2</v>
      </c>
      <c r="H86" s="9">
        <v>3</v>
      </c>
      <c r="I86" s="26">
        <v>4</v>
      </c>
      <c r="J86" s="27">
        <v>8</v>
      </c>
      <c r="K86" s="27">
        <v>0</v>
      </c>
      <c r="L86" s="21">
        <v>4</v>
      </c>
      <c r="M86" s="21"/>
      <c r="N86" s="21">
        <v>4</v>
      </c>
      <c r="O86" s="21"/>
      <c r="P86" s="21">
        <v>6</v>
      </c>
      <c r="Q86" s="21"/>
      <c r="R86" s="21" t="s">
        <v>26</v>
      </c>
      <c r="S86" s="29">
        <f>((J86+K86)/I86)*100</f>
        <v>200</v>
      </c>
      <c r="T86" s="29">
        <f>AVERAGE(S86)</f>
        <v>200</v>
      </c>
      <c r="U86" s="31" t="s">
        <v>69</v>
      </c>
      <c r="V86" s="23" t="s">
        <v>320</v>
      </c>
      <c r="W86" s="24" t="s">
        <v>337</v>
      </c>
      <c r="X86" s="24" t="s">
        <v>337</v>
      </c>
      <c r="Y86" s="24"/>
      <c r="Z86" s="24" t="s">
        <v>348</v>
      </c>
    </row>
    <row r="87" spans="1:26" ht="12.75">
      <c r="A87" s="41"/>
      <c r="B87" s="41"/>
      <c r="C87" s="15">
        <v>37</v>
      </c>
      <c r="D87" s="16" t="s">
        <v>349</v>
      </c>
      <c r="E87" s="15">
        <v>1</v>
      </c>
      <c r="F87" s="16" t="s">
        <v>350</v>
      </c>
      <c r="G87" s="9">
        <v>6</v>
      </c>
      <c r="H87" s="9">
        <v>2</v>
      </c>
      <c r="I87" s="26">
        <v>4</v>
      </c>
      <c r="J87" s="27">
        <v>0</v>
      </c>
      <c r="K87" s="27">
        <v>0</v>
      </c>
      <c r="L87" s="21">
        <v>4</v>
      </c>
      <c r="M87" s="21"/>
      <c r="N87" s="21">
        <v>4</v>
      </c>
      <c r="O87" s="21"/>
      <c r="P87" s="21">
        <v>2</v>
      </c>
      <c r="Q87" s="21"/>
      <c r="R87" s="21" t="s">
        <v>26</v>
      </c>
      <c r="S87" s="29">
        <f>((J87+K87)/I87)*100</f>
        <v>0</v>
      </c>
      <c r="T87" s="29">
        <v>0</v>
      </c>
      <c r="U87" s="30" t="s">
        <v>42</v>
      </c>
      <c r="V87" s="23" t="s">
        <v>351</v>
      </c>
      <c r="W87" s="24" t="s">
        <v>352</v>
      </c>
      <c r="X87" s="24" t="s">
        <v>353</v>
      </c>
      <c r="Y87" s="24"/>
      <c r="Z87" s="24" t="s">
        <v>354</v>
      </c>
    </row>
    <row r="88" spans="1:26" ht="111" customHeight="1">
      <c r="A88" s="41"/>
      <c r="B88" s="41"/>
      <c r="C88" s="15">
        <v>38</v>
      </c>
      <c r="D88" s="16" t="s">
        <v>355</v>
      </c>
      <c r="E88" s="15">
        <v>1</v>
      </c>
      <c r="F88" s="16" t="s">
        <v>356</v>
      </c>
      <c r="G88" s="9" t="s">
        <v>61</v>
      </c>
      <c r="H88" s="9" t="s">
        <v>61</v>
      </c>
      <c r="I88" s="26" t="s">
        <v>61</v>
      </c>
      <c r="J88" s="27" t="s">
        <v>61</v>
      </c>
      <c r="K88" s="34" t="s">
        <v>61</v>
      </c>
      <c r="L88" s="21" t="s">
        <v>61</v>
      </c>
      <c r="M88" s="21"/>
      <c r="N88" s="21" t="s">
        <v>61</v>
      </c>
      <c r="O88" s="21"/>
      <c r="P88" s="21" t="s">
        <v>61</v>
      </c>
      <c r="Q88" s="21"/>
      <c r="R88" s="21" t="s">
        <v>62</v>
      </c>
      <c r="S88" s="29" t="s">
        <v>61</v>
      </c>
      <c r="T88" s="29" t="s">
        <v>61</v>
      </c>
      <c r="U88" s="15" t="s">
        <v>319</v>
      </c>
      <c r="V88" s="23" t="s">
        <v>357</v>
      </c>
      <c r="W88"/>
      <c r="X88"/>
      <c r="Y88"/>
      <c r="Z88"/>
    </row>
    <row r="89" spans="1:26" ht="35.25" customHeight="1">
      <c r="A89" s="14" t="s">
        <v>302</v>
      </c>
      <c r="B89" s="14" t="s">
        <v>358</v>
      </c>
      <c r="C89" s="15">
        <v>39</v>
      </c>
      <c r="D89" s="16" t="s">
        <v>359</v>
      </c>
      <c r="E89" s="15">
        <v>1</v>
      </c>
      <c r="F89" s="16" t="s">
        <v>360</v>
      </c>
      <c r="G89" s="9" t="s">
        <v>61</v>
      </c>
      <c r="H89" s="9" t="s">
        <v>61</v>
      </c>
      <c r="I89" s="26">
        <v>1</v>
      </c>
      <c r="J89" s="27">
        <v>0</v>
      </c>
      <c r="K89" s="27">
        <v>0</v>
      </c>
      <c r="L89" s="21">
        <v>1</v>
      </c>
      <c r="M89" s="21"/>
      <c r="N89" s="21" t="s">
        <v>61</v>
      </c>
      <c r="O89" s="21"/>
      <c r="P89" s="21" t="s">
        <v>61</v>
      </c>
      <c r="Q89" s="21"/>
      <c r="R89" s="21" t="s">
        <v>62</v>
      </c>
      <c r="S89" s="29">
        <f>((J89+K89)/I89)*100</f>
        <v>0</v>
      </c>
      <c r="T89" s="29">
        <f>AVERAGE(S89)</f>
        <v>0</v>
      </c>
      <c r="U89" s="30" t="s">
        <v>42</v>
      </c>
      <c r="V89" s="23" t="s">
        <v>361</v>
      </c>
      <c r="W89" s="24" t="s">
        <v>362</v>
      </c>
      <c r="X89" s="24" t="s">
        <v>362</v>
      </c>
      <c r="Y89" s="24" t="s">
        <v>362</v>
      </c>
      <c r="Z89" s="24" t="s">
        <v>362</v>
      </c>
    </row>
    <row r="90" spans="1:26" ht="57.75" customHeight="1">
      <c r="A90" s="14"/>
      <c r="B90" s="14"/>
      <c r="C90" s="15">
        <v>40</v>
      </c>
      <c r="D90" s="16" t="s">
        <v>363</v>
      </c>
      <c r="E90" s="15">
        <v>1</v>
      </c>
      <c r="F90" s="16" t="s">
        <v>364</v>
      </c>
      <c r="G90" s="9" t="s">
        <v>61</v>
      </c>
      <c r="H90" s="9" t="s">
        <v>61</v>
      </c>
      <c r="I90" s="26">
        <v>1</v>
      </c>
      <c r="J90" s="27">
        <v>0</v>
      </c>
      <c r="K90" s="27">
        <v>1</v>
      </c>
      <c r="L90" s="21">
        <v>1</v>
      </c>
      <c r="M90" s="21"/>
      <c r="N90" s="21" t="s">
        <v>61</v>
      </c>
      <c r="O90" s="21"/>
      <c r="P90" s="21" t="s">
        <v>61</v>
      </c>
      <c r="Q90" s="21"/>
      <c r="R90" s="21" t="s">
        <v>62</v>
      </c>
      <c r="S90" s="29">
        <f>((J90+K90)/I90)*100</f>
        <v>100</v>
      </c>
      <c r="T90" s="29">
        <f>AVERAGE(S90:S92)</f>
        <v>100</v>
      </c>
      <c r="U90" s="31" t="s">
        <v>69</v>
      </c>
      <c r="V90" s="23" t="s">
        <v>365</v>
      </c>
      <c r="W90" s="24" t="s">
        <v>366</v>
      </c>
      <c r="X90" s="24" t="s">
        <v>367</v>
      </c>
      <c r="Y90" s="24" t="s">
        <v>368</v>
      </c>
      <c r="Z90" s="24"/>
    </row>
    <row r="91" spans="1:26" ht="57.75" customHeight="1">
      <c r="A91" s="14"/>
      <c r="B91" s="14"/>
      <c r="C91" s="14"/>
      <c r="D91" s="16"/>
      <c r="E91" s="15">
        <v>2</v>
      </c>
      <c r="F91" s="16" t="s">
        <v>369</v>
      </c>
      <c r="G91" s="9" t="s">
        <v>61</v>
      </c>
      <c r="H91" s="9" t="s">
        <v>61</v>
      </c>
      <c r="I91" s="26" t="s">
        <v>61</v>
      </c>
      <c r="J91" s="27" t="s">
        <v>61</v>
      </c>
      <c r="K91" s="27" t="s">
        <v>61</v>
      </c>
      <c r="L91" s="21" t="s">
        <v>61</v>
      </c>
      <c r="M91" s="21"/>
      <c r="N91" s="21">
        <v>1</v>
      </c>
      <c r="O91" s="21"/>
      <c r="P91" s="21" t="s">
        <v>61</v>
      </c>
      <c r="Q91" s="21"/>
      <c r="R91" s="21" t="s">
        <v>62</v>
      </c>
      <c r="S91" s="29" t="s">
        <v>61</v>
      </c>
      <c r="T91" s="29"/>
      <c r="U91" s="31"/>
      <c r="V91" s="23" t="s">
        <v>365</v>
      </c>
      <c r="W91"/>
      <c r="X91"/>
      <c r="Y91" s="24" t="s">
        <v>368</v>
      </c>
      <c r="Z91"/>
    </row>
    <row r="92" spans="1:26" ht="86.25" customHeight="1">
      <c r="A92" s="14"/>
      <c r="B92" s="14"/>
      <c r="C92" s="14"/>
      <c r="D92" s="16"/>
      <c r="E92" s="15">
        <v>3</v>
      </c>
      <c r="F92" s="16" t="s">
        <v>370</v>
      </c>
      <c r="G92" s="9" t="s">
        <v>61</v>
      </c>
      <c r="H92" s="9" t="s">
        <v>61</v>
      </c>
      <c r="I92" s="26" t="s">
        <v>61</v>
      </c>
      <c r="J92" s="27" t="s">
        <v>61</v>
      </c>
      <c r="K92" s="27" t="s">
        <v>61</v>
      </c>
      <c r="L92" s="21" t="s">
        <v>61</v>
      </c>
      <c r="M92" s="21"/>
      <c r="N92" s="21" t="s">
        <v>169</v>
      </c>
      <c r="O92" s="21"/>
      <c r="P92" s="21" t="s">
        <v>169</v>
      </c>
      <c r="Q92" s="21"/>
      <c r="R92" s="21" t="s">
        <v>26</v>
      </c>
      <c r="S92" s="29" t="s">
        <v>61</v>
      </c>
      <c r="T92" s="29"/>
      <c r="U92" s="31"/>
      <c r="V92" s="23" t="s">
        <v>365</v>
      </c>
      <c r="W92"/>
      <c r="X92"/>
      <c r="Y92" s="24" t="s">
        <v>368</v>
      </c>
      <c r="Z92"/>
    </row>
    <row r="93" spans="1:26" ht="12.75">
      <c r="A93" s="14"/>
      <c r="B93" s="14"/>
      <c r="C93" s="15">
        <v>41</v>
      </c>
      <c r="D93" s="16" t="s">
        <v>371</v>
      </c>
      <c r="E93" s="15">
        <v>1</v>
      </c>
      <c r="F93" s="16" t="s">
        <v>372</v>
      </c>
      <c r="G93" s="9">
        <v>1</v>
      </c>
      <c r="H93" s="9">
        <v>0</v>
      </c>
      <c r="I93" s="26" t="s">
        <v>61</v>
      </c>
      <c r="J93" s="27" t="s">
        <v>61</v>
      </c>
      <c r="K93" s="27" t="s">
        <v>61</v>
      </c>
      <c r="L93" s="21" t="s">
        <v>61</v>
      </c>
      <c r="M93" s="21"/>
      <c r="N93" s="21" t="s">
        <v>61</v>
      </c>
      <c r="O93" s="21"/>
      <c r="P93" s="21" t="s">
        <v>61</v>
      </c>
      <c r="Q93" s="21"/>
      <c r="R93" s="21" t="s">
        <v>62</v>
      </c>
      <c r="S93" s="29" t="s">
        <v>61</v>
      </c>
      <c r="T93" s="29" t="s">
        <v>61</v>
      </c>
      <c r="U93" s="15" t="s">
        <v>319</v>
      </c>
      <c r="V93" s="23" t="s">
        <v>373</v>
      </c>
      <c r="W93" s="24" t="s">
        <v>374</v>
      </c>
      <c r="X93"/>
      <c r="Y93" s="24" t="s">
        <v>375</v>
      </c>
      <c r="Z93"/>
    </row>
    <row r="94" spans="1:26" ht="82.5" customHeight="1">
      <c r="A94" s="14"/>
      <c r="B94" s="14"/>
      <c r="C94" s="15">
        <v>42</v>
      </c>
      <c r="D94" s="16" t="s">
        <v>376</v>
      </c>
      <c r="E94" s="15">
        <v>1</v>
      </c>
      <c r="F94" s="16" t="s">
        <v>377</v>
      </c>
      <c r="G94" s="9">
        <v>6</v>
      </c>
      <c r="H94" s="9">
        <v>9</v>
      </c>
      <c r="I94" s="26">
        <v>6</v>
      </c>
      <c r="J94" s="27">
        <v>7</v>
      </c>
      <c r="K94" s="27">
        <v>11</v>
      </c>
      <c r="L94" s="21">
        <v>6</v>
      </c>
      <c r="M94" s="21"/>
      <c r="N94" s="21">
        <v>6</v>
      </c>
      <c r="O94" s="21"/>
      <c r="P94" s="21">
        <v>6</v>
      </c>
      <c r="Q94" s="21"/>
      <c r="R94" s="21" t="s">
        <v>26</v>
      </c>
      <c r="S94" s="29">
        <f>((J94+K94)/I94)*100</f>
        <v>300</v>
      </c>
      <c r="T94" s="29">
        <f>AVERAGE(S94:S95)</f>
        <v>275</v>
      </c>
      <c r="U94" s="31" t="s">
        <v>69</v>
      </c>
      <c r="V94" s="23" t="s">
        <v>378</v>
      </c>
      <c r="W94" s="24" t="s">
        <v>379</v>
      </c>
      <c r="X94"/>
      <c r="Y94" s="24" t="s">
        <v>380</v>
      </c>
      <c r="Z94"/>
    </row>
    <row r="95" spans="1:26" ht="78.75" customHeight="1">
      <c r="A95" s="14"/>
      <c r="B95" s="14"/>
      <c r="C95" s="14"/>
      <c r="D95" s="16"/>
      <c r="E95" s="15">
        <v>2</v>
      </c>
      <c r="F95" s="16" t="s">
        <v>381</v>
      </c>
      <c r="G95" s="9">
        <v>2</v>
      </c>
      <c r="H95" s="9">
        <v>2</v>
      </c>
      <c r="I95" s="26">
        <v>2</v>
      </c>
      <c r="J95" s="27">
        <v>2</v>
      </c>
      <c r="K95" s="27">
        <v>3</v>
      </c>
      <c r="L95" s="21">
        <v>2</v>
      </c>
      <c r="M95" s="21"/>
      <c r="N95" s="21">
        <v>2</v>
      </c>
      <c r="O95" s="21"/>
      <c r="P95" s="21">
        <v>2</v>
      </c>
      <c r="Q95" s="21"/>
      <c r="R95" s="21" t="s">
        <v>26</v>
      </c>
      <c r="S95" s="29">
        <f>((J95+K95)/I95)*100</f>
        <v>250</v>
      </c>
      <c r="T95" s="29"/>
      <c r="U95" s="31"/>
      <c r="V95" s="23" t="s">
        <v>382</v>
      </c>
      <c r="W95" s="24" t="s">
        <v>379</v>
      </c>
      <c r="X95" s="24" t="s">
        <v>383</v>
      </c>
      <c r="Y95" s="24" t="s">
        <v>380</v>
      </c>
      <c r="Z95" s="24" t="s">
        <v>384</v>
      </c>
    </row>
    <row r="96" spans="1:26" ht="29.25" customHeight="1">
      <c r="A96" s="14"/>
      <c r="B96" s="14"/>
      <c r="C96" s="15">
        <v>43</v>
      </c>
      <c r="D96" s="16" t="s">
        <v>385</v>
      </c>
      <c r="E96" s="15">
        <v>1</v>
      </c>
      <c r="F96" s="16" t="s">
        <v>386</v>
      </c>
      <c r="G96" s="9">
        <v>1</v>
      </c>
      <c r="H96" s="9">
        <v>1</v>
      </c>
      <c r="I96" s="26">
        <v>1</v>
      </c>
      <c r="J96" s="27">
        <v>1</v>
      </c>
      <c r="K96" s="27">
        <v>1</v>
      </c>
      <c r="L96" s="21">
        <v>1</v>
      </c>
      <c r="M96" s="21"/>
      <c r="N96" s="21">
        <v>2</v>
      </c>
      <c r="O96" s="21"/>
      <c r="P96" s="21">
        <v>1</v>
      </c>
      <c r="Q96" s="21"/>
      <c r="R96" s="21" t="s">
        <v>26</v>
      </c>
      <c r="S96" s="29">
        <f>(K96/I96)*100</f>
        <v>100</v>
      </c>
      <c r="T96" s="29">
        <f>AVERAGE(S96:S98)</f>
        <v>66.66666666666667</v>
      </c>
      <c r="U96" s="22" t="s">
        <v>27</v>
      </c>
      <c r="V96" s="23" t="s">
        <v>320</v>
      </c>
      <c r="W96" s="24" t="s">
        <v>387</v>
      </c>
      <c r="X96"/>
      <c r="Y96" s="24" t="s">
        <v>388</v>
      </c>
      <c r="Z96" s="42"/>
    </row>
    <row r="97" spans="1:26" ht="34.5" customHeight="1">
      <c r="A97" s="14"/>
      <c r="B97" s="14"/>
      <c r="C97" s="15"/>
      <c r="D97" s="16"/>
      <c r="E97" s="15">
        <v>2</v>
      </c>
      <c r="F97" s="16" t="s">
        <v>389</v>
      </c>
      <c r="G97" s="9">
        <v>80</v>
      </c>
      <c r="H97" s="9">
        <v>84</v>
      </c>
      <c r="I97" s="26">
        <v>80</v>
      </c>
      <c r="J97" s="27">
        <v>40</v>
      </c>
      <c r="K97" s="27">
        <v>40</v>
      </c>
      <c r="L97" s="21">
        <v>80</v>
      </c>
      <c r="M97" s="21"/>
      <c r="N97" s="21">
        <v>80</v>
      </c>
      <c r="O97" s="21"/>
      <c r="P97" s="21">
        <v>80</v>
      </c>
      <c r="Q97" s="21"/>
      <c r="R97" s="21" t="s">
        <v>26</v>
      </c>
      <c r="S97" s="29">
        <f>((J97+K97)/I97)*100</f>
        <v>100</v>
      </c>
      <c r="T97" s="29"/>
      <c r="U97" s="22"/>
      <c r="V97" s="23" t="s">
        <v>320</v>
      </c>
      <c r="W97" s="24" t="s">
        <v>390</v>
      </c>
      <c r="X97" s="24" t="s">
        <v>391</v>
      </c>
      <c r="Y97" s="24" t="s">
        <v>388</v>
      </c>
      <c r="Z97" s="24" t="s">
        <v>391</v>
      </c>
    </row>
    <row r="98" spans="1:26" ht="24.75" customHeight="1">
      <c r="A98" s="14"/>
      <c r="B98" s="14"/>
      <c r="C98" s="15"/>
      <c r="D98" s="16"/>
      <c r="E98" s="15">
        <v>3</v>
      </c>
      <c r="F98" s="16" t="s">
        <v>392</v>
      </c>
      <c r="G98" s="9" t="s">
        <v>61</v>
      </c>
      <c r="H98" s="9" t="s">
        <v>61</v>
      </c>
      <c r="I98" s="26">
        <v>1</v>
      </c>
      <c r="J98" s="27">
        <v>0</v>
      </c>
      <c r="K98" s="27">
        <v>0</v>
      </c>
      <c r="L98" s="21">
        <v>1</v>
      </c>
      <c r="M98" s="21"/>
      <c r="N98" s="21" t="s">
        <v>61</v>
      </c>
      <c r="O98" s="21"/>
      <c r="P98" s="21" t="s">
        <v>61</v>
      </c>
      <c r="Q98" s="21"/>
      <c r="R98" s="21" t="s">
        <v>62</v>
      </c>
      <c r="S98" s="29">
        <f>((J98+K98)/I98)*100</f>
        <v>0</v>
      </c>
      <c r="T98" s="29"/>
      <c r="U98" s="22"/>
      <c r="V98" s="23" t="s">
        <v>320</v>
      </c>
      <c r="W98" s="24" t="s">
        <v>393</v>
      </c>
      <c r="X98" t="s">
        <v>394</v>
      </c>
      <c r="Y98" s="24" t="s">
        <v>388</v>
      </c>
      <c r="Z98" t="s">
        <v>395</v>
      </c>
    </row>
    <row r="99" spans="1:26" ht="12.75">
      <c r="A99" s="14"/>
      <c r="B99" s="14"/>
      <c r="C99" s="15">
        <v>44</v>
      </c>
      <c r="D99" s="16" t="s">
        <v>396</v>
      </c>
      <c r="E99" s="15">
        <v>1</v>
      </c>
      <c r="F99" s="16" t="s">
        <v>397</v>
      </c>
      <c r="G99" s="9">
        <v>3000000</v>
      </c>
      <c r="H99" s="9">
        <v>12407123.27</v>
      </c>
      <c r="I99" s="36">
        <v>5000000</v>
      </c>
      <c r="J99" s="37">
        <v>1114665.78</v>
      </c>
      <c r="K99" s="37">
        <v>2633124.62</v>
      </c>
      <c r="L99" s="21">
        <v>5000000</v>
      </c>
      <c r="M99" s="21"/>
      <c r="N99" s="21">
        <v>5000000</v>
      </c>
      <c r="O99" s="21"/>
      <c r="P99" s="21">
        <v>5000000</v>
      </c>
      <c r="Q99" s="21"/>
      <c r="R99" s="21" t="s">
        <v>26</v>
      </c>
      <c r="S99" s="29">
        <f>((J99+K99)/I99)*100</f>
        <v>74.95580800000002</v>
      </c>
      <c r="T99" s="29">
        <f>AVERAGE(S99)</f>
        <v>74.95580800000002</v>
      </c>
      <c r="U99" s="22" t="s">
        <v>27</v>
      </c>
      <c r="V99" s="23" t="s">
        <v>320</v>
      </c>
      <c r="W99" s="24" t="s">
        <v>398</v>
      </c>
      <c r="X99" s="24" t="s">
        <v>399</v>
      </c>
      <c r="Y99" s="24"/>
      <c r="Z99" s="24" t="s">
        <v>400</v>
      </c>
    </row>
    <row r="100" spans="1:26" ht="27" customHeight="1">
      <c r="A100" s="14" t="s">
        <v>302</v>
      </c>
      <c r="B100" s="14" t="s">
        <v>401</v>
      </c>
      <c r="C100" s="15">
        <v>45</v>
      </c>
      <c r="D100" s="16" t="s">
        <v>402</v>
      </c>
      <c r="E100" s="15">
        <v>1</v>
      </c>
      <c r="F100" s="16" t="s">
        <v>403</v>
      </c>
      <c r="G100" s="9">
        <v>1</v>
      </c>
      <c r="H100" s="9">
        <v>1</v>
      </c>
      <c r="I100" s="26">
        <v>1</v>
      </c>
      <c r="J100" s="27">
        <v>0</v>
      </c>
      <c r="K100" s="27">
        <v>0</v>
      </c>
      <c r="L100" s="21">
        <v>1</v>
      </c>
      <c r="M100" s="21"/>
      <c r="N100" s="21">
        <v>1</v>
      </c>
      <c r="O100" s="21"/>
      <c r="P100" s="21">
        <v>1</v>
      </c>
      <c r="Q100" s="21"/>
      <c r="R100" s="21" t="s">
        <v>26</v>
      </c>
      <c r="S100" s="29">
        <f>(K100/I100)*100</f>
        <v>0</v>
      </c>
      <c r="T100" s="29">
        <f>AVERAGE(S100:S101)</f>
        <v>0</v>
      </c>
      <c r="U100" s="30" t="s">
        <v>42</v>
      </c>
      <c r="V100" s="23" t="s">
        <v>404</v>
      </c>
      <c r="W100" t="s">
        <v>405</v>
      </c>
      <c r="X100" t="s">
        <v>406</v>
      </c>
      <c r="Y100"/>
      <c r="Z100" s="38" t="s">
        <v>407</v>
      </c>
    </row>
    <row r="101" spans="1:26" ht="12.75">
      <c r="A101" s="14"/>
      <c r="B101" s="14"/>
      <c r="C101" s="14"/>
      <c r="D101" s="16"/>
      <c r="E101" s="15">
        <v>2</v>
      </c>
      <c r="F101" s="16" t="s">
        <v>408</v>
      </c>
      <c r="G101" s="9" t="s">
        <v>61</v>
      </c>
      <c r="H101" s="9" t="s">
        <v>61</v>
      </c>
      <c r="I101" s="26" t="s">
        <v>61</v>
      </c>
      <c r="J101" s="27" t="s">
        <v>61</v>
      </c>
      <c r="K101" s="27" t="s">
        <v>61</v>
      </c>
      <c r="L101" s="21">
        <v>0</v>
      </c>
      <c r="M101" s="21"/>
      <c r="N101" s="21">
        <v>0</v>
      </c>
      <c r="O101" s="21"/>
      <c r="P101" s="21">
        <v>0</v>
      </c>
      <c r="Q101" s="21"/>
      <c r="R101" s="21" t="s">
        <v>62</v>
      </c>
      <c r="S101" s="29" t="s">
        <v>61</v>
      </c>
      <c r="T101" s="29"/>
      <c r="U101" s="30"/>
      <c r="V101" s="23" t="s">
        <v>320</v>
      </c>
      <c r="W101" t="s">
        <v>405</v>
      </c>
      <c r="X101"/>
      <c r="Y101"/>
      <c r="Z101"/>
    </row>
    <row r="102" spans="1:26" ht="12.75" customHeight="1">
      <c r="A102" s="14"/>
      <c r="B102" s="14"/>
      <c r="C102" s="15">
        <v>46</v>
      </c>
      <c r="D102" s="16" t="s">
        <v>409</v>
      </c>
      <c r="E102" s="15">
        <v>1</v>
      </c>
      <c r="F102" s="16" t="s">
        <v>410</v>
      </c>
      <c r="G102" s="9">
        <v>50</v>
      </c>
      <c r="H102" s="9">
        <v>47</v>
      </c>
      <c r="I102" s="25">
        <v>0.25</v>
      </c>
      <c r="J102" s="19">
        <v>0.28</v>
      </c>
      <c r="K102" s="19">
        <v>0.57</v>
      </c>
      <c r="L102" s="21">
        <v>25</v>
      </c>
      <c r="M102" s="21"/>
      <c r="N102" s="21">
        <v>13</v>
      </c>
      <c r="O102" s="21"/>
      <c r="P102" s="21">
        <v>0</v>
      </c>
      <c r="Q102" s="21"/>
      <c r="R102" s="21" t="s">
        <v>26</v>
      </c>
      <c r="S102" s="29">
        <f>(K102/I102)*100</f>
        <v>227.99999999999997</v>
      </c>
      <c r="T102" s="29">
        <f>AVERAGE(S102:S104)</f>
        <v>82.06060606060605</v>
      </c>
      <c r="U102" s="22" t="s">
        <v>27</v>
      </c>
      <c r="V102" s="23" t="s">
        <v>320</v>
      </c>
      <c r="W102" t="s">
        <v>411</v>
      </c>
      <c r="X102" t="s">
        <v>412</v>
      </c>
      <c r="Y102"/>
      <c r="Z102"/>
    </row>
    <row r="103" spans="1:26" ht="12.75">
      <c r="A103" s="14"/>
      <c r="B103" s="14"/>
      <c r="C103" s="14"/>
      <c r="D103" s="16"/>
      <c r="E103" s="15">
        <v>2</v>
      </c>
      <c r="F103" s="16" t="s">
        <v>413</v>
      </c>
      <c r="G103" s="17">
        <v>0.35</v>
      </c>
      <c r="H103" s="17">
        <v>0.36</v>
      </c>
      <c r="I103" s="25">
        <v>0.35</v>
      </c>
      <c r="J103" s="19">
        <v>0</v>
      </c>
      <c r="K103" s="27">
        <v>0</v>
      </c>
      <c r="L103" s="20">
        <v>0.35</v>
      </c>
      <c r="M103" s="21"/>
      <c r="N103" s="21" t="s">
        <v>61</v>
      </c>
      <c r="O103" s="21"/>
      <c r="P103" s="21" t="s">
        <v>61</v>
      </c>
      <c r="Q103" s="21"/>
      <c r="R103" s="21" t="s">
        <v>26</v>
      </c>
      <c r="S103" s="29">
        <f>((J103+K103)/I103)*100</f>
        <v>0</v>
      </c>
      <c r="T103" s="29"/>
      <c r="U103" s="22"/>
      <c r="V103" s="23" t="s">
        <v>320</v>
      </c>
      <c r="W103" s="24" t="s">
        <v>411</v>
      </c>
      <c r="X103" s="24" t="s">
        <v>414</v>
      </c>
      <c r="Y103" s="24"/>
      <c r="Z103" s="24" t="s">
        <v>415</v>
      </c>
    </row>
    <row r="104" spans="1:26" ht="12.75">
      <c r="A104" s="14"/>
      <c r="B104" s="14"/>
      <c r="C104" s="14"/>
      <c r="D104" s="16"/>
      <c r="E104" s="15">
        <v>3</v>
      </c>
      <c r="F104" s="16" t="s">
        <v>416</v>
      </c>
      <c r="G104" s="9">
        <v>8</v>
      </c>
      <c r="H104" s="9">
        <v>2</v>
      </c>
      <c r="I104" s="26">
        <v>11</v>
      </c>
      <c r="J104" s="27">
        <v>0</v>
      </c>
      <c r="K104" s="27">
        <v>2</v>
      </c>
      <c r="L104" s="21">
        <v>11</v>
      </c>
      <c r="M104" s="21"/>
      <c r="N104" s="21">
        <v>12</v>
      </c>
      <c r="O104" s="21"/>
      <c r="P104" s="21">
        <v>8</v>
      </c>
      <c r="Q104" s="21"/>
      <c r="R104" s="21" t="s">
        <v>26</v>
      </c>
      <c r="S104" s="29">
        <f>((J104+K104)/I104)*100</f>
        <v>18.181818181818183</v>
      </c>
      <c r="T104" s="29"/>
      <c r="U104" s="22"/>
      <c r="V104" s="23" t="s">
        <v>320</v>
      </c>
      <c r="W104" t="s">
        <v>411</v>
      </c>
      <c r="X104" s="24" t="s">
        <v>417</v>
      </c>
      <c r="Y104" s="24"/>
      <c r="Z104" s="24" t="s">
        <v>418</v>
      </c>
    </row>
    <row r="105" spans="1:26" ht="29.25" customHeight="1">
      <c r="A105" s="14"/>
      <c r="B105" s="14"/>
      <c r="C105" s="15">
        <v>47</v>
      </c>
      <c r="D105" s="16" t="s">
        <v>419</v>
      </c>
      <c r="E105" s="15">
        <v>1</v>
      </c>
      <c r="F105" s="16" t="s">
        <v>420</v>
      </c>
      <c r="G105" s="9" t="s">
        <v>61</v>
      </c>
      <c r="H105" s="9" t="s">
        <v>61</v>
      </c>
      <c r="I105" s="26">
        <v>2</v>
      </c>
      <c r="J105" s="27">
        <v>5</v>
      </c>
      <c r="K105" s="27">
        <v>10</v>
      </c>
      <c r="L105" s="21">
        <v>2</v>
      </c>
      <c r="M105" s="21"/>
      <c r="N105" s="21">
        <v>3</v>
      </c>
      <c r="O105" s="21"/>
      <c r="P105" s="21">
        <v>3</v>
      </c>
      <c r="Q105" s="21"/>
      <c r="R105" s="21" t="s">
        <v>26</v>
      </c>
      <c r="S105" s="29">
        <f>((J105+K105)/I105)*100</f>
        <v>750</v>
      </c>
      <c r="T105" s="43">
        <f>AVERAGE(S105:S107)</f>
        <v>677.1645646666667</v>
      </c>
      <c r="U105" s="31" t="s">
        <v>69</v>
      </c>
      <c r="V105" s="23" t="s">
        <v>320</v>
      </c>
      <c r="W105" t="s">
        <v>421</v>
      </c>
      <c r="X105" s="38" t="s">
        <v>422</v>
      </c>
      <c r="Y105" s="38"/>
      <c r="Z105" s="24" t="s">
        <v>423</v>
      </c>
    </row>
    <row r="106" spans="1:26" ht="50.25" customHeight="1">
      <c r="A106" s="14"/>
      <c r="B106" s="14"/>
      <c r="C106" s="14"/>
      <c r="D106" s="16"/>
      <c r="E106" s="15">
        <v>2</v>
      </c>
      <c r="F106" s="16" t="s">
        <v>424</v>
      </c>
      <c r="G106" s="9">
        <v>1</v>
      </c>
      <c r="H106" s="9">
        <v>2</v>
      </c>
      <c r="I106" s="26">
        <v>2</v>
      </c>
      <c r="J106" s="27">
        <v>0</v>
      </c>
      <c r="K106" s="27">
        <v>1</v>
      </c>
      <c r="L106" s="21">
        <v>2</v>
      </c>
      <c r="M106" s="21"/>
      <c r="N106" s="21">
        <v>2</v>
      </c>
      <c r="O106" s="21"/>
      <c r="P106" s="21">
        <v>3</v>
      </c>
      <c r="Q106" s="21"/>
      <c r="R106" s="21" t="s">
        <v>26</v>
      </c>
      <c r="S106" s="29">
        <f>((J106+K106)/I106)*100</f>
        <v>50</v>
      </c>
      <c r="T106" s="43"/>
      <c r="U106" s="31"/>
      <c r="V106" s="23" t="s">
        <v>320</v>
      </c>
      <c r="W106" t="s">
        <v>421</v>
      </c>
      <c r="X106" s="24" t="s">
        <v>425</v>
      </c>
      <c r="Y106" s="24"/>
      <c r="Z106" s="24" t="s">
        <v>426</v>
      </c>
    </row>
    <row r="107" spans="1:26" ht="36.75" customHeight="1">
      <c r="A107" s="14"/>
      <c r="B107" s="14"/>
      <c r="C107" s="14"/>
      <c r="D107" s="16"/>
      <c r="E107" s="15">
        <v>3</v>
      </c>
      <c r="F107" s="16" t="s">
        <v>427</v>
      </c>
      <c r="G107" s="9">
        <v>100000</v>
      </c>
      <c r="H107" s="9">
        <v>1913038.4</v>
      </c>
      <c r="I107" s="36">
        <v>1000000</v>
      </c>
      <c r="J107" s="37">
        <v>10657468.47</v>
      </c>
      <c r="K107" s="37">
        <v>1657468.47</v>
      </c>
      <c r="L107" s="21">
        <v>1000000</v>
      </c>
      <c r="M107" s="21"/>
      <c r="N107" s="21">
        <v>1000000</v>
      </c>
      <c r="O107" s="21"/>
      <c r="P107" s="21">
        <v>1000000</v>
      </c>
      <c r="Q107" s="21"/>
      <c r="R107" s="21" t="s">
        <v>26</v>
      </c>
      <c r="S107" s="29">
        <f>((J107+K107)/I107)*100</f>
        <v>1231.493694</v>
      </c>
      <c r="T107" s="43"/>
      <c r="U107" s="31"/>
      <c r="V107" s="23" t="s">
        <v>320</v>
      </c>
      <c r="W107" t="s">
        <v>421</v>
      </c>
      <c r="X107" t="s">
        <v>428</v>
      </c>
      <c r="Y107"/>
      <c r="Z107" t="s">
        <v>429</v>
      </c>
    </row>
    <row r="108" spans="1:26" ht="26.25" customHeight="1">
      <c r="A108" s="14" t="s">
        <v>302</v>
      </c>
      <c r="B108" s="14" t="s">
        <v>430</v>
      </c>
      <c r="C108" s="15">
        <v>48</v>
      </c>
      <c r="D108" s="16" t="s">
        <v>431</v>
      </c>
      <c r="E108" s="15">
        <v>1</v>
      </c>
      <c r="F108" s="16" t="s">
        <v>432</v>
      </c>
      <c r="G108" s="9" t="s">
        <v>61</v>
      </c>
      <c r="H108" s="9" t="s">
        <v>61</v>
      </c>
      <c r="I108" s="26">
        <v>2</v>
      </c>
      <c r="J108" s="27">
        <v>2</v>
      </c>
      <c r="K108" s="27">
        <v>0</v>
      </c>
      <c r="L108" s="21">
        <v>2</v>
      </c>
      <c r="M108" s="21"/>
      <c r="N108" s="21">
        <v>2</v>
      </c>
      <c r="O108" s="21"/>
      <c r="P108" s="21">
        <v>2</v>
      </c>
      <c r="Q108" s="21"/>
      <c r="R108" s="21" t="s">
        <v>26</v>
      </c>
      <c r="S108" s="29">
        <f>((J108+K108)/I108)*100</f>
        <v>100</v>
      </c>
      <c r="T108" s="29">
        <f>AVERAGE(S108:S109)</f>
        <v>92.889</v>
      </c>
      <c r="U108" s="31" t="s">
        <v>69</v>
      </c>
      <c r="V108" s="39" t="s">
        <v>433</v>
      </c>
      <c r="W108" s="24" t="s">
        <v>434</v>
      </c>
      <c r="X108"/>
      <c r="Y108"/>
      <c r="Z108" t="s">
        <v>435</v>
      </c>
    </row>
    <row r="109" spans="1:26" ht="12.75">
      <c r="A109" s="14"/>
      <c r="B109" s="14"/>
      <c r="C109" s="14"/>
      <c r="D109" s="16"/>
      <c r="E109" s="15">
        <v>2</v>
      </c>
      <c r="F109" s="16" t="s">
        <v>436</v>
      </c>
      <c r="G109" s="9" t="s">
        <v>61</v>
      </c>
      <c r="H109" s="9" t="s">
        <v>61</v>
      </c>
      <c r="I109" s="36">
        <v>300000</v>
      </c>
      <c r="J109" s="37">
        <v>257334</v>
      </c>
      <c r="K109" s="37">
        <v>0</v>
      </c>
      <c r="L109" s="21" t="s">
        <v>437</v>
      </c>
      <c r="M109" s="21"/>
      <c r="N109" s="21" t="s">
        <v>437</v>
      </c>
      <c r="O109" s="21"/>
      <c r="P109" s="21" t="s">
        <v>437</v>
      </c>
      <c r="Q109" s="21"/>
      <c r="R109" s="21" t="s">
        <v>26</v>
      </c>
      <c r="S109" s="29">
        <f>((J109+K109)/I109)*100</f>
        <v>85.77799999999999</v>
      </c>
      <c r="T109" s="29"/>
      <c r="U109" s="31"/>
      <c r="V109" s="39" t="s">
        <v>433</v>
      </c>
      <c r="W109" s="24" t="s">
        <v>434</v>
      </c>
      <c r="X109" t="s">
        <v>438</v>
      </c>
      <c r="Y109"/>
      <c r="Z109" s="24" t="s">
        <v>439</v>
      </c>
    </row>
    <row r="110" spans="1:26" ht="23.25" customHeight="1">
      <c r="A110" s="14"/>
      <c r="B110" s="14"/>
      <c r="C110" s="15">
        <v>49</v>
      </c>
      <c r="D110" s="16" t="s">
        <v>440</v>
      </c>
      <c r="E110" s="15">
        <v>1</v>
      </c>
      <c r="F110" s="16" t="s">
        <v>441</v>
      </c>
      <c r="G110" s="9" t="s">
        <v>61</v>
      </c>
      <c r="H110" s="9" t="s">
        <v>61</v>
      </c>
      <c r="I110" s="26" t="s">
        <v>61</v>
      </c>
      <c r="J110" s="27" t="s">
        <v>61</v>
      </c>
      <c r="K110" s="27" t="s">
        <v>61</v>
      </c>
      <c r="L110" s="21" t="s">
        <v>61</v>
      </c>
      <c r="M110" s="21"/>
      <c r="N110" s="21">
        <v>1</v>
      </c>
      <c r="O110" s="21"/>
      <c r="P110" s="21" t="s">
        <v>61</v>
      </c>
      <c r="Q110" s="21"/>
      <c r="R110" s="21" t="s">
        <v>62</v>
      </c>
      <c r="S110" s="29" t="s">
        <v>61</v>
      </c>
      <c r="T110" s="29">
        <f>AVERAGE(S110:S111)</f>
        <v>270.8113142857143</v>
      </c>
      <c r="U110" s="31" t="s">
        <v>69</v>
      </c>
      <c r="V110" s="23" t="s">
        <v>442</v>
      </c>
      <c r="W110" t="s">
        <v>443</v>
      </c>
      <c r="X110"/>
      <c r="Y110" s="24" t="s">
        <v>444</v>
      </c>
      <c r="Z110" s="24"/>
    </row>
    <row r="111" spans="1:26" ht="23.25" customHeight="1">
      <c r="A111" s="14"/>
      <c r="B111" s="14"/>
      <c r="C111" s="15"/>
      <c r="D111" s="16"/>
      <c r="E111" s="15">
        <v>2</v>
      </c>
      <c r="F111" s="16" t="s">
        <v>445</v>
      </c>
      <c r="G111" s="9" t="s">
        <v>61</v>
      </c>
      <c r="H111" s="9" t="s">
        <v>61</v>
      </c>
      <c r="I111" s="36">
        <v>350000</v>
      </c>
      <c r="J111" s="37">
        <v>132400</v>
      </c>
      <c r="K111" s="37">
        <v>815439.6</v>
      </c>
      <c r="L111" s="21" t="s">
        <v>446</v>
      </c>
      <c r="M111" s="21"/>
      <c r="N111" s="21" t="s">
        <v>61</v>
      </c>
      <c r="O111" s="21"/>
      <c r="P111" s="21" t="s">
        <v>61</v>
      </c>
      <c r="Q111" s="21"/>
      <c r="R111" s="21" t="s">
        <v>62</v>
      </c>
      <c r="S111" s="29">
        <f>((J111+K111)/I111)*100</f>
        <v>270.8113142857143</v>
      </c>
      <c r="T111" s="29"/>
      <c r="U111" s="31"/>
      <c r="V111" s="23" t="s">
        <v>442</v>
      </c>
      <c r="W111" t="s">
        <v>443</v>
      </c>
      <c r="X111" s="24" t="s">
        <v>447</v>
      </c>
      <c r="Y111" s="24" t="s">
        <v>444</v>
      </c>
      <c r="Z111" s="24" t="s">
        <v>448</v>
      </c>
    </row>
    <row r="112" spans="1:26" ht="50.25" customHeight="1">
      <c r="A112" s="14"/>
      <c r="B112" s="14"/>
      <c r="C112" s="15">
        <v>50</v>
      </c>
      <c r="D112" s="16" t="s">
        <v>449</v>
      </c>
      <c r="E112" s="15">
        <v>1</v>
      </c>
      <c r="F112" s="16" t="s">
        <v>450</v>
      </c>
      <c r="G112" s="9">
        <v>1</v>
      </c>
      <c r="H112" s="9">
        <v>1</v>
      </c>
      <c r="I112" s="26" t="s">
        <v>61</v>
      </c>
      <c r="J112" s="27" t="s">
        <v>61</v>
      </c>
      <c r="K112" s="27" t="s">
        <v>61</v>
      </c>
      <c r="L112" s="21" t="s">
        <v>61</v>
      </c>
      <c r="M112" s="21"/>
      <c r="N112" s="21" t="s">
        <v>61</v>
      </c>
      <c r="O112" s="21"/>
      <c r="P112" s="21" t="s">
        <v>61</v>
      </c>
      <c r="Q112" s="21"/>
      <c r="R112" s="21" t="s">
        <v>62</v>
      </c>
      <c r="S112" s="29" t="s">
        <v>61</v>
      </c>
      <c r="T112" s="29">
        <f>AVERAGE(S113)</f>
        <v>212</v>
      </c>
      <c r="U112" s="31" t="s">
        <v>69</v>
      </c>
      <c r="V112" s="39" t="s">
        <v>451</v>
      </c>
      <c r="W112" t="s">
        <v>452</v>
      </c>
      <c r="X112"/>
      <c r="Y112" s="38" t="s">
        <v>453</v>
      </c>
      <c r="Z112"/>
    </row>
    <row r="113" spans="1:26" ht="12.75">
      <c r="A113" s="14"/>
      <c r="B113" s="14"/>
      <c r="C113" s="15"/>
      <c r="D113" s="16"/>
      <c r="E113" s="15">
        <v>2</v>
      </c>
      <c r="F113" s="16" t="s">
        <v>454</v>
      </c>
      <c r="G113" s="9">
        <v>40</v>
      </c>
      <c r="H113" s="9">
        <v>40</v>
      </c>
      <c r="I113" s="26">
        <v>50</v>
      </c>
      <c r="J113" s="27">
        <v>50</v>
      </c>
      <c r="K113" s="27">
        <v>56</v>
      </c>
      <c r="L113" s="21">
        <v>50</v>
      </c>
      <c r="M113" s="21"/>
      <c r="N113" s="21">
        <v>55</v>
      </c>
      <c r="O113" s="21"/>
      <c r="P113" s="21">
        <v>60</v>
      </c>
      <c r="Q113" s="21"/>
      <c r="R113" s="21" t="s">
        <v>26</v>
      </c>
      <c r="S113" s="29">
        <f>((J113+K113)/I113)*100</f>
        <v>212</v>
      </c>
      <c r="T113" s="29"/>
      <c r="U113" s="31"/>
      <c r="V113" s="39" t="s">
        <v>451</v>
      </c>
      <c r="W113" t="s">
        <v>452</v>
      </c>
      <c r="X113"/>
      <c r="Y113" s="38" t="s">
        <v>453</v>
      </c>
      <c r="Z113"/>
    </row>
    <row r="114" spans="1:26" ht="117.75" customHeight="1">
      <c r="A114" s="14"/>
      <c r="B114" s="14"/>
      <c r="C114" s="15">
        <v>51</v>
      </c>
      <c r="D114" s="16" t="s">
        <v>455</v>
      </c>
      <c r="E114" s="15">
        <v>1</v>
      </c>
      <c r="F114" s="16" t="s">
        <v>456</v>
      </c>
      <c r="G114" s="17">
        <v>0.4</v>
      </c>
      <c r="H114" s="9">
        <v>0</v>
      </c>
      <c r="I114" s="44">
        <v>50</v>
      </c>
      <c r="J114" s="27">
        <v>20.66</v>
      </c>
      <c r="K114" s="27">
        <v>100</v>
      </c>
      <c r="L114" s="20">
        <v>0.5</v>
      </c>
      <c r="M114" s="21"/>
      <c r="N114" s="20">
        <v>0.5</v>
      </c>
      <c r="O114" s="21"/>
      <c r="P114" s="20">
        <v>0.5</v>
      </c>
      <c r="Q114" s="21"/>
      <c r="R114" s="21" t="s">
        <v>26</v>
      </c>
      <c r="S114" s="29">
        <f>((J114+K114)/I114)*100</f>
        <v>241.32</v>
      </c>
      <c r="T114" s="29">
        <f>AVERAGE(S114:S115)</f>
        <v>190.19135864274787</v>
      </c>
      <c r="U114" s="31" t="s">
        <v>69</v>
      </c>
      <c r="V114" s="23" t="s">
        <v>457</v>
      </c>
      <c r="W114" s="24" t="s">
        <v>458</v>
      </c>
      <c r="X114" s="24" t="s">
        <v>459</v>
      </c>
      <c r="Y114" s="24" t="s">
        <v>460</v>
      </c>
      <c r="Z114" s="24" t="s">
        <v>461</v>
      </c>
    </row>
    <row r="115" spans="1:26" ht="114.75" customHeight="1">
      <c r="A115" s="14"/>
      <c r="B115" s="14"/>
      <c r="C115" s="14"/>
      <c r="D115" s="16"/>
      <c r="E115" s="15">
        <v>2</v>
      </c>
      <c r="F115" s="16" t="s">
        <v>462</v>
      </c>
      <c r="G115" s="9">
        <v>143820</v>
      </c>
      <c r="H115" s="9">
        <v>163760.8</v>
      </c>
      <c r="I115" s="36">
        <v>143820</v>
      </c>
      <c r="J115" s="27">
        <v>0</v>
      </c>
      <c r="K115" s="37">
        <v>200000</v>
      </c>
      <c r="L115" s="21">
        <v>143820</v>
      </c>
      <c r="M115" s="21"/>
      <c r="N115" s="21">
        <v>143820</v>
      </c>
      <c r="O115" s="21"/>
      <c r="P115" s="21">
        <v>143820</v>
      </c>
      <c r="Q115" s="21"/>
      <c r="R115" s="21" t="s">
        <v>26</v>
      </c>
      <c r="S115" s="29">
        <f>((J115+K115)/I115)*100</f>
        <v>139.06271728549575</v>
      </c>
      <c r="T115" s="29"/>
      <c r="U115" s="31"/>
      <c r="V115" s="23" t="s">
        <v>457</v>
      </c>
      <c r="W115" s="24" t="s">
        <v>458</v>
      </c>
      <c r="X115" s="24" t="s">
        <v>463</v>
      </c>
      <c r="Y115" s="24" t="s">
        <v>460</v>
      </c>
      <c r="Z115" s="24"/>
    </row>
    <row r="116" spans="1:26" ht="12.75">
      <c r="A116" s="14"/>
      <c r="B116" s="14"/>
      <c r="C116" s="15">
        <v>52</v>
      </c>
      <c r="D116" s="16" t="s">
        <v>464</v>
      </c>
      <c r="E116" s="15">
        <v>1</v>
      </c>
      <c r="F116" s="16" t="s">
        <v>465</v>
      </c>
      <c r="G116" s="9">
        <v>15</v>
      </c>
      <c r="H116" s="9">
        <v>15</v>
      </c>
      <c r="I116" s="18">
        <v>0.4</v>
      </c>
      <c r="J116" s="19">
        <v>0</v>
      </c>
      <c r="K116" s="27">
        <v>0</v>
      </c>
      <c r="L116" s="21">
        <v>40</v>
      </c>
      <c r="M116" s="21"/>
      <c r="N116" s="21">
        <v>50</v>
      </c>
      <c r="O116" s="21"/>
      <c r="P116" s="21">
        <v>60</v>
      </c>
      <c r="Q116" s="21"/>
      <c r="R116" s="21" t="s">
        <v>26</v>
      </c>
      <c r="S116" s="29">
        <f>((J116+K116)/I116)*100</f>
        <v>0</v>
      </c>
      <c r="T116" s="29">
        <f>AVERAGE(S116)</f>
        <v>0</v>
      </c>
      <c r="U116" s="30" t="s">
        <v>42</v>
      </c>
      <c r="V116" s="39" t="s">
        <v>466</v>
      </c>
      <c r="W116" s="24" t="s">
        <v>467</v>
      </c>
      <c r="X116" s="24" t="s">
        <v>468</v>
      </c>
      <c r="Y116" s="24" t="s">
        <v>467</v>
      </c>
      <c r="Z116" s="24" t="s">
        <v>468</v>
      </c>
    </row>
    <row r="117" spans="1:26" ht="28.5" customHeight="1">
      <c r="A117" s="14"/>
      <c r="B117" s="14"/>
      <c r="C117" s="15">
        <v>53</v>
      </c>
      <c r="D117" s="16" t="s">
        <v>469</v>
      </c>
      <c r="E117" s="15">
        <v>1</v>
      </c>
      <c r="F117" s="16" t="s">
        <v>470</v>
      </c>
      <c r="G117" s="9">
        <v>1</v>
      </c>
      <c r="H117" s="9">
        <v>1</v>
      </c>
      <c r="I117" s="26">
        <v>2</v>
      </c>
      <c r="J117" s="27">
        <v>2</v>
      </c>
      <c r="K117" s="27">
        <v>2</v>
      </c>
      <c r="L117" s="21">
        <v>2</v>
      </c>
      <c r="M117" s="21"/>
      <c r="N117" s="21">
        <v>2</v>
      </c>
      <c r="O117" s="21"/>
      <c r="P117" s="21">
        <v>2</v>
      </c>
      <c r="Q117" s="21"/>
      <c r="R117" s="21" t="s">
        <v>26</v>
      </c>
      <c r="S117" s="29">
        <f>((J117+K117)/I117)*100</f>
        <v>200</v>
      </c>
      <c r="T117" s="29">
        <f>AVERAGE(S117:S118)</f>
        <v>100</v>
      </c>
      <c r="U117" s="31" t="s">
        <v>69</v>
      </c>
      <c r="V117" s="39" t="s">
        <v>451</v>
      </c>
      <c r="W117" s="24" t="s">
        <v>471</v>
      </c>
      <c r="X117"/>
      <c r="Y117" s="24" t="s">
        <v>471</v>
      </c>
      <c r="Z117"/>
    </row>
    <row r="118" spans="1:26" ht="12.75">
      <c r="A118" s="14"/>
      <c r="B118" s="14"/>
      <c r="C118" s="14"/>
      <c r="D118" s="16"/>
      <c r="E118" s="15">
        <v>2</v>
      </c>
      <c r="F118" s="16" t="s">
        <v>472</v>
      </c>
      <c r="G118" s="9" t="s">
        <v>61</v>
      </c>
      <c r="H118" s="9" t="s">
        <v>61</v>
      </c>
      <c r="I118" s="26">
        <v>85</v>
      </c>
      <c r="J118" s="27">
        <v>0</v>
      </c>
      <c r="K118" s="27">
        <v>0</v>
      </c>
      <c r="L118" s="21">
        <v>85</v>
      </c>
      <c r="M118" s="21"/>
      <c r="N118" s="21">
        <v>90</v>
      </c>
      <c r="O118" s="21"/>
      <c r="P118" s="21">
        <v>95</v>
      </c>
      <c r="Q118" s="21"/>
      <c r="R118" s="21" t="s">
        <v>26</v>
      </c>
      <c r="S118" s="29">
        <f>((J118+K118)/I118)*100</f>
        <v>0</v>
      </c>
      <c r="T118" s="29"/>
      <c r="U118" s="31"/>
      <c r="V118" s="39" t="s">
        <v>451</v>
      </c>
      <c r="W118" s="24" t="s">
        <v>471</v>
      </c>
      <c r="X118" s="24" t="s">
        <v>473</v>
      </c>
      <c r="Y118" s="24" t="s">
        <v>471</v>
      </c>
      <c r="Z118" s="24" t="s">
        <v>473</v>
      </c>
    </row>
    <row r="119" spans="1:26" ht="29.25" customHeight="1">
      <c r="A119" s="14"/>
      <c r="B119" s="14"/>
      <c r="C119" s="15">
        <v>54</v>
      </c>
      <c r="D119" s="16" t="s">
        <v>474</v>
      </c>
      <c r="E119" s="15">
        <v>1</v>
      </c>
      <c r="F119" s="16" t="s">
        <v>475</v>
      </c>
      <c r="G119" s="9">
        <v>14</v>
      </c>
      <c r="H119" s="9">
        <v>14</v>
      </c>
      <c r="I119" s="26">
        <v>20</v>
      </c>
      <c r="J119" s="27">
        <v>0</v>
      </c>
      <c r="K119" s="27">
        <v>0</v>
      </c>
      <c r="L119" s="21">
        <v>20</v>
      </c>
      <c r="M119" s="21"/>
      <c r="N119" s="21">
        <v>22</v>
      </c>
      <c r="O119" s="21"/>
      <c r="P119" s="21">
        <v>24</v>
      </c>
      <c r="Q119" s="21"/>
      <c r="R119" s="21" t="s">
        <v>26</v>
      </c>
      <c r="S119" s="29">
        <f>((J119+K119)/I119)*100</f>
        <v>0</v>
      </c>
      <c r="T119" s="29">
        <f>AVERAGE(S119:S120)</f>
        <v>50</v>
      </c>
      <c r="U119" s="22" t="s">
        <v>27</v>
      </c>
      <c r="V119" s="23" t="s">
        <v>451</v>
      </c>
      <c r="W119" s="24" t="s">
        <v>476</v>
      </c>
      <c r="X119" s="24" t="s">
        <v>477</v>
      </c>
      <c r="Y119" s="24" t="s">
        <v>478</v>
      </c>
      <c r="Z119" s="24" t="s">
        <v>477</v>
      </c>
    </row>
    <row r="120" spans="1:26" ht="27.75" customHeight="1">
      <c r="A120" s="14"/>
      <c r="B120" s="14"/>
      <c r="C120" s="14"/>
      <c r="D120" s="16"/>
      <c r="E120" s="15">
        <v>2</v>
      </c>
      <c r="F120" s="16" t="s">
        <v>479</v>
      </c>
      <c r="G120" s="9" t="s">
        <v>61</v>
      </c>
      <c r="H120" s="9" t="s">
        <v>61</v>
      </c>
      <c r="I120" s="36">
        <v>40000</v>
      </c>
      <c r="J120" s="37">
        <v>0</v>
      </c>
      <c r="K120" s="37">
        <v>40000</v>
      </c>
      <c r="L120" s="21">
        <v>40000</v>
      </c>
      <c r="M120" s="21"/>
      <c r="N120" s="21">
        <v>25000</v>
      </c>
      <c r="O120" s="21"/>
      <c r="P120" s="21">
        <v>25000</v>
      </c>
      <c r="Q120" s="21"/>
      <c r="R120" s="21" t="s">
        <v>26</v>
      </c>
      <c r="S120" s="29">
        <f>((J120+K120)/I120)*100</f>
        <v>100</v>
      </c>
      <c r="T120" s="29"/>
      <c r="U120" s="22"/>
      <c r="V120" s="23" t="s">
        <v>451</v>
      </c>
      <c r="W120" s="24" t="s">
        <v>476</v>
      </c>
      <c r="X120" s="24" t="s">
        <v>480</v>
      </c>
      <c r="Y120" s="24" t="s">
        <v>478</v>
      </c>
      <c r="Z120" s="24"/>
    </row>
    <row r="121" spans="1:26" ht="38.25" customHeight="1">
      <c r="A121" s="14" t="s">
        <v>302</v>
      </c>
      <c r="B121" s="14" t="s">
        <v>481</v>
      </c>
      <c r="C121" s="15">
        <v>55</v>
      </c>
      <c r="D121" s="16" t="s">
        <v>482</v>
      </c>
      <c r="E121" s="15">
        <v>1</v>
      </c>
      <c r="F121" s="16" t="s">
        <v>483</v>
      </c>
      <c r="G121" s="9">
        <v>1</v>
      </c>
      <c r="H121" s="9">
        <v>0</v>
      </c>
      <c r="I121" s="26" t="s">
        <v>61</v>
      </c>
      <c r="J121" s="27" t="s">
        <v>61</v>
      </c>
      <c r="K121" s="27" t="s">
        <v>61</v>
      </c>
      <c r="L121" s="21" t="s">
        <v>61</v>
      </c>
      <c r="M121" s="21"/>
      <c r="N121" s="21" t="s">
        <v>61</v>
      </c>
      <c r="O121" s="21"/>
      <c r="P121" s="21" t="s">
        <v>61</v>
      </c>
      <c r="Q121" s="21"/>
      <c r="R121" s="21" t="s">
        <v>62</v>
      </c>
      <c r="S121" s="29" t="s">
        <v>61</v>
      </c>
      <c r="T121" s="29">
        <f>AVERAGE(S122:S124)</f>
        <v>90.65890410958905</v>
      </c>
      <c r="U121" s="31" t="s">
        <v>69</v>
      </c>
      <c r="V121" s="23" t="s">
        <v>320</v>
      </c>
      <c r="W121"/>
      <c r="X121"/>
      <c r="Y121" s="38" t="s">
        <v>484</v>
      </c>
      <c r="Z121"/>
    </row>
    <row r="122" spans="1:26" ht="49.5" customHeight="1">
      <c r="A122" s="14"/>
      <c r="B122" s="14"/>
      <c r="C122" s="14"/>
      <c r="D122" s="16"/>
      <c r="E122" s="15">
        <v>2</v>
      </c>
      <c r="F122" s="16" t="s">
        <v>485</v>
      </c>
      <c r="G122" s="9">
        <v>72000</v>
      </c>
      <c r="H122" s="9">
        <v>78313</v>
      </c>
      <c r="I122" s="26">
        <v>73000</v>
      </c>
      <c r="J122" s="27">
        <v>22575</v>
      </c>
      <c r="K122" s="27">
        <v>43606</v>
      </c>
      <c r="L122" s="21">
        <v>73000</v>
      </c>
      <c r="M122" s="21"/>
      <c r="N122" s="21">
        <v>73000</v>
      </c>
      <c r="O122" s="21"/>
      <c r="P122" s="21">
        <v>73000</v>
      </c>
      <c r="Q122" s="21"/>
      <c r="R122" s="21" t="s">
        <v>26</v>
      </c>
      <c r="S122" s="29">
        <f>((J122+K122)/I122)*100</f>
        <v>90.65890410958905</v>
      </c>
      <c r="T122" s="29"/>
      <c r="U122" s="31"/>
      <c r="V122" s="23" t="s">
        <v>486</v>
      </c>
      <c r="W122" s="24" t="s">
        <v>487</v>
      </c>
      <c r="X122" s="24" t="s">
        <v>488</v>
      </c>
      <c r="Y122" s="38" t="s">
        <v>484</v>
      </c>
      <c r="Z122" s="24" t="s">
        <v>489</v>
      </c>
    </row>
    <row r="123" spans="1:26" ht="12.75">
      <c r="A123" s="14"/>
      <c r="B123" s="14"/>
      <c r="C123" s="14"/>
      <c r="D123" s="16"/>
      <c r="E123" s="15">
        <v>3</v>
      </c>
      <c r="F123" s="16" t="s">
        <v>490</v>
      </c>
      <c r="G123" s="9" t="s">
        <v>61</v>
      </c>
      <c r="H123" s="9" t="s">
        <v>61</v>
      </c>
      <c r="I123" s="26" t="s">
        <v>61</v>
      </c>
      <c r="J123" s="27" t="s">
        <v>61</v>
      </c>
      <c r="K123" s="27" t="s">
        <v>61</v>
      </c>
      <c r="L123" s="21" t="s">
        <v>61</v>
      </c>
      <c r="M123" s="21"/>
      <c r="N123" s="21" t="s">
        <v>61</v>
      </c>
      <c r="O123" s="21"/>
      <c r="P123" s="21" t="s">
        <v>61</v>
      </c>
      <c r="Q123" s="21"/>
      <c r="R123" s="21" t="s">
        <v>62</v>
      </c>
      <c r="S123" s="29" t="s">
        <v>61</v>
      </c>
      <c r="T123" s="29"/>
      <c r="U123" s="31"/>
      <c r="V123" s="23" t="s">
        <v>491</v>
      </c>
      <c r="W123"/>
      <c r="X123"/>
      <c r="Y123" s="38" t="s">
        <v>484</v>
      </c>
      <c r="Z123"/>
    </row>
    <row r="124" spans="1:26" ht="87" customHeight="1">
      <c r="A124" s="14"/>
      <c r="B124" s="14"/>
      <c r="C124" s="14"/>
      <c r="D124" s="16"/>
      <c r="E124" s="15">
        <v>4</v>
      </c>
      <c r="F124" s="16" t="s">
        <v>492</v>
      </c>
      <c r="G124" s="9" t="s">
        <v>61</v>
      </c>
      <c r="H124" s="9" t="s">
        <v>61</v>
      </c>
      <c r="I124" s="26" t="s">
        <v>61</v>
      </c>
      <c r="J124" s="27" t="s">
        <v>61</v>
      </c>
      <c r="K124" s="27" t="s">
        <v>61</v>
      </c>
      <c r="L124" s="21" t="s">
        <v>61</v>
      </c>
      <c r="M124" s="21"/>
      <c r="N124" s="21" t="s">
        <v>61</v>
      </c>
      <c r="O124" s="21"/>
      <c r="P124" s="21" t="s">
        <v>61</v>
      </c>
      <c r="Q124" s="21"/>
      <c r="R124" s="21" t="s">
        <v>62</v>
      </c>
      <c r="S124" s="29" t="s">
        <v>61</v>
      </c>
      <c r="T124" s="29"/>
      <c r="U124" s="31"/>
      <c r="V124" s="23" t="s">
        <v>493</v>
      </c>
      <c r="W124"/>
      <c r="X124"/>
      <c r="Y124" s="38" t="s">
        <v>484</v>
      </c>
      <c r="Z124"/>
    </row>
    <row r="125" spans="1:26" ht="49.5" customHeight="1">
      <c r="A125" s="14"/>
      <c r="B125" s="14"/>
      <c r="C125" s="15">
        <v>56</v>
      </c>
      <c r="D125" s="16" t="s">
        <v>494</v>
      </c>
      <c r="E125" s="15">
        <v>1</v>
      </c>
      <c r="F125" s="16" t="s">
        <v>495</v>
      </c>
      <c r="G125" s="9">
        <v>1</v>
      </c>
      <c r="H125" s="9">
        <v>0</v>
      </c>
      <c r="I125" s="26">
        <v>1</v>
      </c>
      <c r="J125" s="27">
        <v>0</v>
      </c>
      <c r="K125" s="27">
        <v>0</v>
      </c>
      <c r="L125" s="21">
        <v>1</v>
      </c>
      <c r="M125" s="21"/>
      <c r="N125" s="21">
        <v>1</v>
      </c>
      <c r="O125" s="21"/>
      <c r="P125" s="21">
        <v>1</v>
      </c>
      <c r="Q125" s="21"/>
      <c r="R125" s="21" t="s">
        <v>26</v>
      </c>
      <c r="S125" s="29">
        <f>((J125+K125)/I125)*100</f>
        <v>0</v>
      </c>
      <c r="T125" s="29">
        <f>AVERAGE(S125,S127)</f>
        <v>50</v>
      </c>
      <c r="U125" s="22" t="s">
        <v>27</v>
      </c>
      <c r="V125" s="23" t="s">
        <v>320</v>
      </c>
      <c r="W125" s="24" t="s">
        <v>496</v>
      </c>
      <c r="X125" s="24" t="s">
        <v>497</v>
      </c>
      <c r="Y125" s="24"/>
      <c r="Z125" s="24" t="s">
        <v>498</v>
      </c>
    </row>
    <row r="126" spans="1:26" ht="49.5" customHeight="1">
      <c r="A126" s="14"/>
      <c r="B126" s="14"/>
      <c r="C126" s="14"/>
      <c r="D126" s="16"/>
      <c r="E126" s="15">
        <v>2</v>
      </c>
      <c r="F126" s="16" t="s">
        <v>499</v>
      </c>
      <c r="G126" s="9">
        <v>1</v>
      </c>
      <c r="H126" s="9">
        <v>0</v>
      </c>
      <c r="I126" s="26" t="s">
        <v>61</v>
      </c>
      <c r="J126" s="27" t="s">
        <v>61</v>
      </c>
      <c r="K126" s="27" t="s">
        <v>61</v>
      </c>
      <c r="L126" s="21" t="s">
        <v>61</v>
      </c>
      <c r="M126" s="21"/>
      <c r="N126" s="21" t="s">
        <v>61</v>
      </c>
      <c r="O126" s="21"/>
      <c r="P126" s="21" t="s">
        <v>61</v>
      </c>
      <c r="Q126" s="21"/>
      <c r="R126" s="21" t="s">
        <v>62</v>
      </c>
      <c r="S126" s="29" t="s">
        <v>61</v>
      </c>
      <c r="T126" s="29"/>
      <c r="U126" s="22"/>
      <c r="V126" s="23" t="s">
        <v>320</v>
      </c>
      <c r="W126" s="24" t="s">
        <v>496</v>
      </c>
      <c r="X126"/>
      <c r="Y126"/>
      <c r="Z126"/>
    </row>
    <row r="127" spans="1:26" ht="51" customHeight="1">
      <c r="A127" s="14"/>
      <c r="B127" s="14"/>
      <c r="C127" s="14"/>
      <c r="D127" s="16"/>
      <c r="E127" s="15">
        <v>3</v>
      </c>
      <c r="F127" s="16" t="s">
        <v>500</v>
      </c>
      <c r="G127" s="9">
        <v>230000</v>
      </c>
      <c r="H127" s="9">
        <v>1800000</v>
      </c>
      <c r="I127" s="36">
        <v>250000</v>
      </c>
      <c r="J127" s="37">
        <v>1657468.47</v>
      </c>
      <c r="K127" s="37">
        <v>1657468.47</v>
      </c>
      <c r="L127" s="21">
        <v>250000</v>
      </c>
      <c r="M127" s="21"/>
      <c r="N127" s="21">
        <v>260000</v>
      </c>
      <c r="O127" s="21"/>
      <c r="P127" s="21">
        <v>270000</v>
      </c>
      <c r="Q127" s="21"/>
      <c r="R127" s="21" t="s">
        <v>26</v>
      </c>
      <c r="S127" s="29">
        <v>100</v>
      </c>
      <c r="T127" s="29"/>
      <c r="U127" s="22"/>
      <c r="V127" s="23" t="s">
        <v>501</v>
      </c>
      <c r="W127" s="24" t="s">
        <v>496</v>
      </c>
      <c r="X127" s="24" t="s">
        <v>502</v>
      </c>
      <c r="Y127" s="24"/>
      <c r="Z127" s="24"/>
    </row>
    <row r="128" spans="1:26" ht="93.75" customHeight="1">
      <c r="A128" s="14" t="s">
        <v>503</v>
      </c>
      <c r="B128" s="14" t="s">
        <v>504</v>
      </c>
      <c r="C128" s="15">
        <v>57</v>
      </c>
      <c r="D128" s="16" t="s">
        <v>505</v>
      </c>
      <c r="E128" s="15">
        <v>1</v>
      </c>
      <c r="F128" s="16" t="s">
        <v>506</v>
      </c>
      <c r="G128" s="9">
        <v>2</v>
      </c>
      <c r="H128" s="9">
        <v>2</v>
      </c>
      <c r="I128" s="26">
        <v>2</v>
      </c>
      <c r="J128" s="27">
        <v>0</v>
      </c>
      <c r="K128" s="27">
        <v>0</v>
      </c>
      <c r="L128" s="21">
        <v>2</v>
      </c>
      <c r="M128" s="21"/>
      <c r="N128" s="21">
        <v>2</v>
      </c>
      <c r="O128" s="21"/>
      <c r="P128" s="21">
        <v>2</v>
      </c>
      <c r="Q128" s="21"/>
      <c r="R128" s="21" t="s">
        <v>26</v>
      </c>
      <c r="S128" s="29">
        <f>((J128+K128)/I128)*100</f>
        <v>0</v>
      </c>
      <c r="T128" s="29">
        <f>AVERAGE(S128:S131)</f>
        <v>0</v>
      </c>
      <c r="U128" s="30" t="s">
        <v>42</v>
      </c>
      <c r="V128" s="23" t="s">
        <v>507</v>
      </c>
      <c r="W128" s="24" t="s">
        <v>508</v>
      </c>
      <c r="X128" s="24" t="s">
        <v>509</v>
      </c>
      <c r="Y128" s="24" t="s">
        <v>510</v>
      </c>
      <c r="Z128" s="24" t="s">
        <v>511</v>
      </c>
    </row>
    <row r="129" spans="1:26" ht="75" customHeight="1">
      <c r="A129" s="14"/>
      <c r="B129" s="14"/>
      <c r="C129" s="14"/>
      <c r="D129" s="16"/>
      <c r="E129" s="15">
        <v>2</v>
      </c>
      <c r="F129" s="16" t="s">
        <v>512</v>
      </c>
      <c r="G129" s="9">
        <v>2</v>
      </c>
      <c r="H129" s="9">
        <v>2</v>
      </c>
      <c r="I129" s="26">
        <v>2</v>
      </c>
      <c r="J129" s="27">
        <v>0</v>
      </c>
      <c r="K129" s="27">
        <v>0</v>
      </c>
      <c r="L129" s="21">
        <v>2</v>
      </c>
      <c r="M129" s="21"/>
      <c r="N129" s="21">
        <v>2</v>
      </c>
      <c r="O129" s="21"/>
      <c r="P129" s="21">
        <v>2</v>
      </c>
      <c r="Q129" s="21"/>
      <c r="R129" s="21" t="s">
        <v>26</v>
      </c>
      <c r="S129" s="29">
        <f>((J129+K129)/I129)*100</f>
        <v>0</v>
      </c>
      <c r="T129" s="29"/>
      <c r="U129" s="30"/>
      <c r="V129" s="23" t="s">
        <v>513</v>
      </c>
      <c r="W129" s="24" t="s">
        <v>514</v>
      </c>
      <c r="X129" s="24" t="s">
        <v>509</v>
      </c>
      <c r="Y129" s="24" t="s">
        <v>510</v>
      </c>
      <c r="Z129" s="24" t="s">
        <v>511</v>
      </c>
    </row>
    <row r="130" spans="1:26" ht="91.5" customHeight="1">
      <c r="A130" s="14"/>
      <c r="B130" s="14"/>
      <c r="C130" s="14"/>
      <c r="D130" s="16"/>
      <c r="E130" s="15">
        <v>3</v>
      </c>
      <c r="F130" s="16" t="s">
        <v>515</v>
      </c>
      <c r="G130" s="9">
        <v>2</v>
      </c>
      <c r="H130" s="9">
        <v>0</v>
      </c>
      <c r="I130" s="26">
        <v>2</v>
      </c>
      <c r="J130" s="27">
        <v>0</v>
      </c>
      <c r="K130" s="27">
        <v>0</v>
      </c>
      <c r="L130" s="21">
        <v>2</v>
      </c>
      <c r="M130" s="21"/>
      <c r="N130" s="21">
        <v>2</v>
      </c>
      <c r="O130" s="21"/>
      <c r="P130" s="21">
        <v>2</v>
      </c>
      <c r="Q130" s="21"/>
      <c r="R130" s="21" t="s">
        <v>26</v>
      </c>
      <c r="S130" s="29">
        <f>((J130+K130)/I130)*100</f>
        <v>0</v>
      </c>
      <c r="T130" s="29"/>
      <c r="U130" s="30"/>
      <c r="V130" s="23" t="s">
        <v>507</v>
      </c>
      <c r="W130" s="24" t="s">
        <v>508</v>
      </c>
      <c r="X130" s="24" t="s">
        <v>509</v>
      </c>
      <c r="Y130" s="24" t="s">
        <v>510</v>
      </c>
      <c r="Z130" s="24" t="s">
        <v>511</v>
      </c>
    </row>
    <row r="131" spans="1:26" ht="155.25" customHeight="1">
      <c r="A131" s="14"/>
      <c r="B131" s="14"/>
      <c r="C131" s="14"/>
      <c r="D131" s="16"/>
      <c r="E131" s="15">
        <v>4</v>
      </c>
      <c r="F131" s="16" t="s">
        <v>516</v>
      </c>
      <c r="G131" s="9">
        <v>2</v>
      </c>
      <c r="H131" s="9">
        <v>0</v>
      </c>
      <c r="I131" s="26">
        <v>2</v>
      </c>
      <c r="J131" s="27">
        <v>0</v>
      </c>
      <c r="K131" s="27">
        <v>0</v>
      </c>
      <c r="L131" s="21">
        <v>2</v>
      </c>
      <c r="M131" s="21"/>
      <c r="N131" s="21">
        <v>2</v>
      </c>
      <c r="O131" s="21"/>
      <c r="P131" s="21">
        <v>2</v>
      </c>
      <c r="Q131" s="21"/>
      <c r="R131" s="21" t="s">
        <v>26</v>
      </c>
      <c r="S131" s="29">
        <f>((J131+K131)/I131)*100</f>
        <v>0</v>
      </c>
      <c r="T131" s="29"/>
      <c r="U131" s="30"/>
      <c r="V131" s="23" t="s">
        <v>513</v>
      </c>
      <c r="W131" s="24" t="s">
        <v>508</v>
      </c>
      <c r="X131" s="24" t="s">
        <v>509</v>
      </c>
      <c r="Y131" s="24" t="s">
        <v>510</v>
      </c>
      <c r="Z131" s="24" t="s">
        <v>511</v>
      </c>
    </row>
    <row r="132" spans="1:26" ht="57.75" customHeight="1">
      <c r="A132" s="14"/>
      <c r="B132" s="14"/>
      <c r="C132" s="15">
        <v>58</v>
      </c>
      <c r="D132" s="16" t="s">
        <v>517</v>
      </c>
      <c r="E132" s="15">
        <v>1</v>
      </c>
      <c r="F132" s="16" t="s">
        <v>518</v>
      </c>
      <c r="G132" s="9">
        <v>1</v>
      </c>
      <c r="H132" s="9">
        <v>0</v>
      </c>
      <c r="I132" s="26">
        <v>1</v>
      </c>
      <c r="J132" s="33">
        <v>0</v>
      </c>
      <c r="K132" s="27">
        <v>0</v>
      </c>
      <c r="L132" s="21">
        <v>1</v>
      </c>
      <c r="M132" s="21"/>
      <c r="N132" s="21">
        <v>1</v>
      </c>
      <c r="O132" s="21"/>
      <c r="P132" s="21">
        <v>1</v>
      </c>
      <c r="Q132" s="21"/>
      <c r="R132" s="21" t="s">
        <v>26</v>
      </c>
      <c r="S132" s="29">
        <f>((J132+K132)/I132)*100</f>
        <v>0</v>
      </c>
      <c r="T132" s="29">
        <f>AVERAGE(S132:S134)</f>
        <v>36.544444444444444</v>
      </c>
      <c r="U132" s="22" t="s">
        <v>27</v>
      </c>
      <c r="V132" s="23" t="s">
        <v>519</v>
      </c>
      <c r="W132" s="32" t="s">
        <v>520</v>
      </c>
      <c r="X132" s="24" t="s">
        <v>509</v>
      </c>
      <c r="Y132" s="24" t="s">
        <v>521</v>
      </c>
      <c r="Z132" s="24" t="s">
        <v>522</v>
      </c>
    </row>
    <row r="133" spans="1:26" ht="99.75" customHeight="1">
      <c r="A133" s="14"/>
      <c r="B133" s="14"/>
      <c r="C133" s="14"/>
      <c r="D133" s="16"/>
      <c r="E133" s="15">
        <v>2</v>
      </c>
      <c r="F133" s="16" t="s">
        <v>523</v>
      </c>
      <c r="G133" s="17">
        <v>0.2285</v>
      </c>
      <c r="H133" s="9">
        <v>0</v>
      </c>
      <c r="I133" s="25">
        <v>0.36</v>
      </c>
      <c r="J133" s="19">
        <v>0.2</v>
      </c>
      <c r="K133" s="19">
        <v>0</v>
      </c>
      <c r="L133" s="20">
        <v>0.36</v>
      </c>
      <c r="M133" s="21"/>
      <c r="N133" s="20">
        <v>0.43</v>
      </c>
      <c r="O133" s="21"/>
      <c r="P133" s="20">
        <v>0.5</v>
      </c>
      <c r="Q133" s="21"/>
      <c r="R133" s="21" t="s">
        <v>26</v>
      </c>
      <c r="S133" s="29">
        <f>((J133+K133)/I133)*100</f>
        <v>55.55555555555556</v>
      </c>
      <c r="T133" s="29"/>
      <c r="U133" s="22"/>
      <c r="V133" s="23" t="s">
        <v>524</v>
      </c>
      <c r="W133" s="32"/>
      <c r="X133" s="24" t="s">
        <v>509</v>
      </c>
      <c r="Y133" s="24" t="s">
        <v>521</v>
      </c>
      <c r="Z133" s="24" t="s">
        <v>525</v>
      </c>
    </row>
    <row r="134" spans="1:26" ht="88.5" customHeight="1">
      <c r="A134" s="14"/>
      <c r="B134" s="14"/>
      <c r="C134" s="14"/>
      <c r="D134" s="16"/>
      <c r="E134" s="15">
        <v>3</v>
      </c>
      <c r="F134" s="16" t="s">
        <v>526</v>
      </c>
      <c r="G134" s="17">
        <v>0.8</v>
      </c>
      <c r="H134" s="9">
        <v>0</v>
      </c>
      <c r="I134" s="25">
        <v>0.9</v>
      </c>
      <c r="J134" s="19">
        <v>0.4867</v>
      </c>
      <c r="K134" s="19">
        <v>0</v>
      </c>
      <c r="L134" s="20">
        <v>0.9</v>
      </c>
      <c r="M134" s="21"/>
      <c r="N134" s="20">
        <v>0.95</v>
      </c>
      <c r="O134" s="21"/>
      <c r="P134" s="20">
        <v>1</v>
      </c>
      <c r="Q134" s="21"/>
      <c r="R134" s="21" t="s">
        <v>26</v>
      </c>
      <c r="S134" s="29">
        <f>((J134+K134)/I134)*100</f>
        <v>54.07777777777778</v>
      </c>
      <c r="T134" s="29"/>
      <c r="U134" s="22"/>
      <c r="V134" s="23" t="s">
        <v>527</v>
      </c>
      <c r="W134" s="32"/>
      <c r="X134" s="24" t="s">
        <v>509</v>
      </c>
      <c r="Y134" s="24" t="s">
        <v>521</v>
      </c>
      <c r="Z134" s="24" t="s">
        <v>528</v>
      </c>
    </row>
    <row r="135" spans="1:26" ht="52.5" customHeight="1">
      <c r="A135" s="14"/>
      <c r="B135" s="14"/>
      <c r="C135" s="15">
        <v>59</v>
      </c>
      <c r="D135" s="16" t="s">
        <v>529</v>
      </c>
      <c r="E135" s="15">
        <v>1</v>
      </c>
      <c r="F135" s="16" t="s">
        <v>530</v>
      </c>
      <c r="G135" s="17">
        <v>0.2</v>
      </c>
      <c r="H135" s="17">
        <v>0.12</v>
      </c>
      <c r="I135" s="25">
        <v>0.2</v>
      </c>
      <c r="J135" s="19">
        <v>0</v>
      </c>
      <c r="K135" s="19">
        <v>0.11800000000000001</v>
      </c>
      <c r="L135" s="20">
        <v>0.2</v>
      </c>
      <c r="M135" s="21"/>
      <c r="N135" s="20">
        <v>0.2</v>
      </c>
      <c r="O135" s="21"/>
      <c r="P135" s="20">
        <v>0.2</v>
      </c>
      <c r="Q135" s="21"/>
      <c r="R135" s="21" t="s">
        <v>26</v>
      </c>
      <c r="S135" s="29">
        <f>((J135+K135)/I135)*100</f>
        <v>59</v>
      </c>
      <c r="T135" s="29">
        <f>AVERAGE(S135:S136)</f>
        <v>79.5</v>
      </c>
      <c r="U135" s="22" t="s">
        <v>27</v>
      </c>
      <c r="V135" s="39" t="s">
        <v>531</v>
      </c>
      <c r="W135" s="24" t="s">
        <v>532</v>
      </c>
      <c r="X135" s="24" t="s">
        <v>533</v>
      </c>
      <c r="Y135" s="24" t="s">
        <v>534</v>
      </c>
      <c r="Z135" s="24" t="s">
        <v>535</v>
      </c>
    </row>
    <row r="136" spans="1:26" ht="43.5" customHeight="1">
      <c r="A136" s="14"/>
      <c r="B136" s="14"/>
      <c r="C136" s="14"/>
      <c r="D136" s="16"/>
      <c r="E136" s="15">
        <v>2</v>
      </c>
      <c r="F136" s="16" t="s">
        <v>536</v>
      </c>
      <c r="G136" s="9">
        <v>1</v>
      </c>
      <c r="H136" s="9">
        <v>1</v>
      </c>
      <c r="I136" s="26">
        <v>1</v>
      </c>
      <c r="J136" s="27">
        <v>0</v>
      </c>
      <c r="K136" s="27">
        <v>1</v>
      </c>
      <c r="L136" s="21">
        <v>1</v>
      </c>
      <c r="M136" s="21"/>
      <c r="N136" s="21">
        <v>1</v>
      </c>
      <c r="O136" s="21"/>
      <c r="P136" s="21">
        <v>1</v>
      </c>
      <c r="Q136" s="21"/>
      <c r="R136" s="21" t="s">
        <v>26</v>
      </c>
      <c r="S136" s="29">
        <f>((J136+K136)/I136)*100</f>
        <v>100</v>
      </c>
      <c r="T136" s="29"/>
      <c r="U136" s="22"/>
      <c r="V136" s="39" t="s">
        <v>531</v>
      </c>
      <c r="W136" s="24" t="s">
        <v>532</v>
      </c>
      <c r="X136" s="24" t="s">
        <v>533</v>
      </c>
      <c r="Y136" s="24" t="s">
        <v>534</v>
      </c>
      <c r="Z136" s="24"/>
    </row>
    <row r="137" spans="1:26" ht="45.75" customHeight="1">
      <c r="A137" s="14"/>
      <c r="B137" s="14"/>
      <c r="C137" s="15">
        <v>60</v>
      </c>
      <c r="D137" s="16" t="s">
        <v>537</v>
      </c>
      <c r="E137" s="15">
        <v>1</v>
      </c>
      <c r="F137" s="16" t="s">
        <v>538</v>
      </c>
      <c r="G137" s="9">
        <v>15</v>
      </c>
      <c r="H137" s="9">
        <v>4</v>
      </c>
      <c r="I137" s="26">
        <v>25</v>
      </c>
      <c r="J137" s="27">
        <v>20</v>
      </c>
      <c r="K137" s="27">
        <v>6</v>
      </c>
      <c r="L137" s="21">
        <v>25</v>
      </c>
      <c r="M137" s="21"/>
      <c r="N137" s="21">
        <v>30</v>
      </c>
      <c r="O137" s="21"/>
      <c r="P137" s="21">
        <v>35</v>
      </c>
      <c r="Q137" s="21"/>
      <c r="R137" s="21" t="s">
        <v>26</v>
      </c>
      <c r="S137" s="29">
        <f>((J137+K137)/I137)*100</f>
        <v>104</v>
      </c>
      <c r="T137" s="29">
        <f>AVERAGE(S137:S138)</f>
        <v>280.57142857142856</v>
      </c>
      <c r="U137" s="31" t="s">
        <v>69</v>
      </c>
      <c r="V137" s="39" t="s">
        <v>539</v>
      </c>
      <c r="W137" s="24"/>
      <c r="X137" s="24" t="s">
        <v>540</v>
      </c>
      <c r="Y137" s="24" t="s">
        <v>541</v>
      </c>
      <c r="Z137" s="24" t="s">
        <v>542</v>
      </c>
    </row>
    <row r="138" spans="1:26" ht="39.75" customHeight="1">
      <c r="A138" s="14"/>
      <c r="B138" s="14"/>
      <c r="C138" s="14"/>
      <c r="D138" s="16"/>
      <c r="E138" s="15">
        <v>2</v>
      </c>
      <c r="F138" s="16" t="s">
        <v>543</v>
      </c>
      <c r="G138" s="9">
        <v>525</v>
      </c>
      <c r="H138" s="9">
        <v>100</v>
      </c>
      <c r="I138" s="26">
        <v>875</v>
      </c>
      <c r="J138" s="27">
        <v>4000</v>
      </c>
      <c r="K138" s="27">
        <v>0</v>
      </c>
      <c r="L138" s="21">
        <v>875</v>
      </c>
      <c r="M138" s="21"/>
      <c r="N138" s="21">
        <v>1050</v>
      </c>
      <c r="O138" s="21"/>
      <c r="P138" s="21">
        <v>1225</v>
      </c>
      <c r="Q138" s="21"/>
      <c r="R138" s="21" t="s">
        <v>26</v>
      </c>
      <c r="S138" s="29">
        <f>((J138+K138)/I138)*100</f>
        <v>457.1428571428571</v>
      </c>
      <c r="T138" s="29"/>
      <c r="U138" s="31"/>
      <c r="V138" s="39" t="s">
        <v>539</v>
      </c>
      <c r="W138" s="24"/>
      <c r="X138" s="24" t="s">
        <v>337</v>
      </c>
      <c r="Y138" s="24" t="s">
        <v>541</v>
      </c>
      <c r="Z138" s="24" t="s">
        <v>544</v>
      </c>
    </row>
    <row r="139" spans="1:26" ht="82.5" customHeight="1">
      <c r="A139" s="14" t="s">
        <v>503</v>
      </c>
      <c r="B139" s="14" t="s">
        <v>545</v>
      </c>
      <c r="C139" s="15">
        <v>61</v>
      </c>
      <c r="D139" s="16" t="s">
        <v>546</v>
      </c>
      <c r="E139" s="15">
        <v>1</v>
      </c>
      <c r="F139" s="16" t="s">
        <v>547</v>
      </c>
      <c r="G139" s="17">
        <v>0.02</v>
      </c>
      <c r="H139" s="17">
        <v>0.08750000000000001</v>
      </c>
      <c r="I139" s="25">
        <v>0.02</v>
      </c>
      <c r="J139" s="19">
        <v>0</v>
      </c>
      <c r="K139" s="19">
        <v>0</v>
      </c>
      <c r="L139" s="20">
        <v>0.02</v>
      </c>
      <c r="M139" s="21"/>
      <c r="N139" s="20">
        <v>0.02</v>
      </c>
      <c r="O139" s="21"/>
      <c r="P139" s="20">
        <v>0.02</v>
      </c>
      <c r="Q139" s="21"/>
      <c r="R139" s="21" t="s">
        <v>26</v>
      </c>
      <c r="S139" s="29">
        <f>((J139+K139)/I139)*100</f>
        <v>0</v>
      </c>
      <c r="T139" s="29">
        <f>AVERAGE(S139:S140)</f>
        <v>0</v>
      </c>
      <c r="U139" s="30" t="s">
        <v>42</v>
      </c>
      <c r="V139" s="23" t="s">
        <v>548</v>
      </c>
      <c r="W139" s="24" t="s">
        <v>549</v>
      </c>
      <c r="X139" s="24" t="s">
        <v>550</v>
      </c>
      <c r="Y139" s="24" t="s">
        <v>549</v>
      </c>
      <c r="Z139" s="24" t="s">
        <v>551</v>
      </c>
    </row>
    <row r="140" spans="1:26" ht="69" customHeight="1">
      <c r="A140" s="14"/>
      <c r="B140" s="14"/>
      <c r="C140" s="14"/>
      <c r="D140" s="16"/>
      <c r="E140" s="15">
        <v>2</v>
      </c>
      <c r="F140" s="16" t="s">
        <v>552</v>
      </c>
      <c r="G140" s="9">
        <v>80000</v>
      </c>
      <c r="H140" s="9">
        <v>144454.3</v>
      </c>
      <c r="I140" s="36">
        <v>80000</v>
      </c>
      <c r="J140" s="37">
        <v>0</v>
      </c>
      <c r="K140" s="37">
        <v>0</v>
      </c>
      <c r="L140" s="21">
        <v>80000</v>
      </c>
      <c r="M140" s="21"/>
      <c r="N140" s="21">
        <v>80000</v>
      </c>
      <c r="O140" s="21"/>
      <c r="P140" s="21">
        <v>80000</v>
      </c>
      <c r="Q140" s="21"/>
      <c r="R140" s="21" t="s">
        <v>26</v>
      </c>
      <c r="S140" s="29">
        <f>((J140+K140)/I140)*100</f>
        <v>0</v>
      </c>
      <c r="T140" s="29"/>
      <c r="U140" s="30"/>
      <c r="V140" s="23" t="s">
        <v>548</v>
      </c>
      <c r="W140" s="24" t="s">
        <v>549</v>
      </c>
      <c r="X140" s="24" t="s">
        <v>550</v>
      </c>
      <c r="Y140" s="24" t="s">
        <v>549</v>
      </c>
      <c r="Z140" s="24" t="s">
        <v>551</v>
      </c>
    </row>
    <row r="141" spans="1:26" ht="12.75">
      <c r="A141" s="14"/>
      <c r="B141" s="14"/>
      <c r="C141" s="15">
        <v>62</v>
      </c>
      <c r="D141" s="16" t="s">
        <v>553</v>
      </c>
      <c r="E141" s="15">
        <v>1</v>
      </c>
      <c r="F141" s="16" t="s">
        <v>554</v>
      </c>
      <c r="G141" s="17">
        <v>0.5</v>
      </c>
      <c r="H141" s="17">
        <v>0.8</v>
      </c>
      <c r="I141" s="25">
        <v>0.5</v>
      </c>
      <c r="J141" s="19">
        <v>0</v>
      </c>
      <c r="K141" s="19">
        <v>0.62</v>
      </c>
      <c r="L141" s="20">
        <v>0.5</v>
      </c>
      <c r="M141" s="21"/>
      <c r="N141" s="20">
        <v>0.5</v>
      </c>
      <c r="O141" s="21"/>
      <c r="P141" s="20">
        <v>0.5</v>
      </c>
      <c r="Q141" s="20"/>
      <c r="R141" s="21" t="s">
        <v>26</v>
      </c>
      <c r="S141" s="29">
        <f>((J141+K141)/I141)*100</f>
        <v>124</v>
      </c>
      <c r="T141" s="29">
        <f>AVERAGE(S141)</f>
        <v>124</v>
      </c>
      <c r="U141" s="31" t="s">
        <v>69</v>
      </c>
      <c r="V141" s="23" t="s">
        <v>548</v>
      </c>
      <c r="W141" s="24" t="s">
        <v>555</v>
      </c>
      <c r="X141" s="24" t="s">
        <v>556</v>
      </c>
      <c r="Y141" s="24"/>
      <c r="Z141" s="24"/>
    </row>
    <row r="142" spans="1:26" ht="45" customHeight="1">
      <c r="A142" s="14"/>
      <c r="B142" s="14"/>
      <c r="C142" s="15">
        <v>63</v>
      </c>
      <c r="D142" s="16" t="s">
        <v>557</v>
      </c>
      <c r="E142" s="15">
        <v>1</v>
      </c>
      <c r="F142" s="16" t="s">
        <v>558</v>
      </c>
      <c r="G142" s="17">
        <v>1</v>
      </c>
      <c r="H142" s="17">
        <v>1</v>
      </c>
      <c r="I142" s="25">
        <v>1</v>
      </c>
      <c r="J142" s="19">
        <v>0</v>
      </c>
      <c r="K142" s="19">
        <v>0</v>
      </c>
      <c r="L142" s="20">
        <v>1</v>
      </c>
      <c r="M142" s="21"/>
      <c r="N142" s="20">
        <v>1</v>
      </c>
      <c r="O142" s="21"/>
      <c r="P142" s="20">
        <v>1</v>
      </c>
      <c r="Q142" s="20"/>
      <c r="R142" s="21" t="s">
        <v>26</v>
      </c>
      <c r="S142" s="29">
        <f>((J142+K142)/I142)*100</f>
        <v>0</v>
      </c>
      <c r="T142" s="29">
        <f>AVERAGE(S142:S143)</f>
        <v>0</v>
      </c>
      <c r="U142" s="30" t="s">
        <v>42</v>
      </c>
      <c r="V142" s="23" t="s">
        <v>548</v>
      </c>
      <c r="W142" s="24" t="s">
        <v>559</v>
      </c>
      <c r="X142" s="24" t="s">
        <v>559</v>
      </c>
      <c r="Y142" s="24" t="s">
        <v>560</v>
      </c>
      <c r="Z142" s="24" t="s">
        <v>560</v>
      </c>
    </row>
    <row r="143" spans="1:26" ht="12.75">
      <c r="A143" s="14"/>
      <c r="B143" s="14"/>
      <c r="C143" s="14"/>
      <c r="D143" s="16"/>
      <c r="E143" s="15">
        <v>2</v>
      </c>
      <c r="F143" s="16" t="s">
        <v>561</v>
      </c>
      <c r="G143" s="17">
        <v>0.75</v>
      </c>
      <c r="H143" s="17">
        <v>0.75</v>
      </c>
      <c r="I143" s="25">
        <v>0.75</v>
      </c>
      <c r="J143" s="19">
        <v>0</v>
      </c>
      <c r="K143" s="19">
        <v>0</v>
      </c>
      <c r="L143" s="20">
        <v>0.75</v>
      </c>
      <c r="M143" s="21"/>
      <c r="N143" s="20">
        <v>0.75</v>
      </c>
      <c r="O143" s="21"/>
      <c r="P143" s="20">
        <v>0.75</v>
      </c>
      <c r="Q143" s="21"/>
      <c r="R143" s="21" t="s">
        <v>26</v>
      </c>
      <c r="S143" s="29">
        <f>((J143+K143)/I143)*100</f>
        <v>0</v>
      </c>
      <c r="T143" s="29"/>
      <c r="U143" s="30"/>
      <c r="V143" s="23" t="s">
        <v>548</v>
      </c>
      <c r="W143" s="24" t="s">
        <v>559</v>
      </c>
      <c r="X143" s="24" t="s">
        <v>559</v>
      </c>
      <c r="Y143" s="24" t="s">
        <v>560</v>
      </c>
      <c r="Z143" s="24" t="s">
        <v>560</v>
      </c>
    </row>
    <row r="144" spans="1:26" ht="12.75">
      <c r="A144" s="14"/>
      <c r="B144" s="14"/>
      <c r="C144" s="15">
        <v>64</v>
      </c>
      <c r="D144" s="16" t="s">
        <v>562</v>
      </c>
      <c r="E144" s="15">
        <v>1</v>
      </c>
      <c r="F144" s="16" t="s">
        <v>563</v>
      </c>
      <c r="G144" s="17">
        <v>0.7</v>
      </c>
      <c r="H144" s="9">
        <v>0</v>
      </c>
      <c r="I144" s="25">
        <v>0.8</v>
      </c>
      <c r="J144" s="19">
        <v>0</v>
      </c>
      <c r="K144" s="19">
        <v>0.02</v>
      </c>
      <c r="L144" s="20">
        <v>0.8</v>
      </c>
      <c r="M144" s="21"/>
      <c r="N144" s="20">
        <v>0.85</v>
      </c>
      <c r="O144" s="21"/>
      <c r="P144" s="20">
        <v>0.95</v>
      </c>
      <c r="Q144" s="21"/>
      <c r="R144" s="21" t="s">
        <v>26</v>
      </c>
      <c r="S144" s="29">
        <f>((J144+K144)/I144)*100</f>
        <v>2.5</v>
      </c>
      <c r="T144" s="29">
        <f>AVERAGE(S144)</f>
        <v>2.5</v>
      </c>
      <c r="U144" s="30" t="s">
        <v>42</v>
      </c>
      <c r="V144" s="23" t="s">
        <v>548</v>
      </c>
      <c r="W144" s="24" t="s">
        <v>564</v>
      </c>
      <c r="X144" s="24" t="s">
        <v>564</v>
      </c>
      <c r="Y144" s="24" t="s">
        <v>565</v>
      </c>
      <c r="Z144" s="24" t="s">
        <v>565</v>
      </c>
    </row>
    <row r="145" spans="1:26" ht="40.5" customHeight="1">
      <c r="A145" s="14"/>
      <c r="B145" s="14"/>
      <c r="C145" s="15">
        <v>65</v>
      </c>
      <c r="D145" s="16" t="s">
        <v>566</v>
      </c>
      <c r="E145" s="15">
        <v>1</v>
      </c>
      <c r="F145" s="16" t="s">
        <v>567</v>
      </c>
      <c r="G145" s="9">
        <v>4</v>
      </c>
      <c r="H145" s="9">
        <v>1</v>
      </c>
      <c r="I145" s="26" t="s">
        <v>61</v>
      </c>
      <c r="J145" s="27" t="s">
        <v>61</v>
      </c>
      <c r="K145" s="27" t="s">
        <v>61</v>
      </c>
      <c r="L145" s="21" t="s">
        <v>61</v>
      </c>
      <c r="M145" s="21"/>
      <c r="N145" s="21" t="s">
        <v>61</v>
      </c>
      <c r="O145" s="21"/>
      <c r="P145" s="21" t="s">
        <v>61</v>
      </c>
      <c r="Q145" s="21"/>
      <c r="R145" s="21" t="s">
        <v>62</v>
      </c>
      <c r="S145" s="29" t="s">
        <v>61</v>
      </c>
      <c r="T145" s="29">
        <f>AVERAGE(S145:S147)</f>
        <v>3.8128249566724435</v>
      </c>
      <c r="U145" s="30" t="s">
        <v>42</v>
      </c>
      <c r="V145" s="23" t="s">
        <v>568</v>
      </c>
      <c r="W145" s="24" t="s">
        <v>569</v>
      </c>
      <c r="X145" s="24"/>
      <c r="Y145" s="24" t="s">
        <v>570</v>
      </c>
      <c r="Z145" s="24"/>
    </row>
    <row r="146" spans="1:26" ht="43.5" customHeight="1">
      <c r="A146" s="14"/>
      <c r="B146" s="14"/>
      <c r="C146" s="14"/>
      <c r="D146" s="16"/>
      <c r="E146" s="15">
        <v>2</v>
      </c>
      <c r="F146" s="16" t="s">
        <v>571</v>
      </c>
      <c r="G146" s="9">
        <v>4</v>
      </c>
      <c r="H146" s="9">
        <v>1</v>
      </c>
      <c r="I146" s="26" t="s">
        <v>61</v>
      </c>
      <c r="J146" s="27" t="s">
        <v>61</v>
      </c>
      <c r="K146" s="27" t="s">
        <v>61</v>
      </c>
      <c r="L146" s="21" t="s">
        <v>61</v>
      </c>
      <c r="M146" s="21"/>
      <c r="N146" s="21" t="s">
        <v>61</v>
      </c>
      <c r="O146" s="21"/>
      <c r="P146" s="21" t="s">
        <v>61</v>
      </c>
      <c r="Q146" s="21"/>
      <c r="R146" s="21" t="s">
        <v>62</v>
      </c>
      <c r="S146" s="29" t="s">
        <v>61</v>
      </c>
      <c r="T146" s="29"/>
      <c r="U146" s="30"/>
      <c r="V146" s="23" t="s">
        <v>568</v>
      </c>
      <c r="W146" s="24" t="s">
        <v>569</v>
      </c>
      <c r="X146" s="24"/>
      <c r="Y146" s="24" t="s">
        <v>570</v>
      </c>
      <c r="Z146" s="24"/>
    </row>
    <row r="147" spans="1:26" ht="45.75" customHeight="1">
      <c r="A147" s="14"/>
      <c r="B147" s="14"/>
      <c r="C147" s="14"/>
      <c r="D147" s="16"/>
      <c r="E147" s="15">
        <v>3</v>
      </c>
      <c r="F147" s="16" t="s">
        <v>572</v>
      </c>
      <c r="G147" s="9">
        <v>301</v>
      </c>
      <c r="H147" s="9">
        <v>30</v>
      </c>
      <c r="I147" s="26">
        <v>577</v>
      </c>
      <c r="J147" s="27">
        <v>7</v>
      </c>
      <c r="K147" s="27">
        <v>15</v>
      </c>
      <c r="L147" s="21">
        <v>577</v>
      </c>
      <c r="M147" s="21"/>
      <c r="N147" s="21">
        <v>577</v>
      </c>
      <c r="O147" s="21"/>
      <c r="P147" s="21">
        <v>577</v>
      </c>
      <c r="Q147" s="21"/>
      <c r="R147" s="21" t="s">
        <v>26</v>
      </c>
      <c r="S147" s="29">
        <f>((J147+K147)/I147)*100</f>
        <v>3.8128249566724435</v>
      </c>
      <c r="T147" s="29"/>
      <c r="U147" s="30"/>
      <c r="V147" s="23" t="s">
        <v>548</v>
      </c>
      <c r="W147" s="24" t="s">
        <v>569</v>
      </c>
      <c r="X147" s="24" t="s">
        <v>573</v>
      </c>
      <c r="Y147" s="24" t="s">
        <v>570</v>
      </c>
      <c r="Z147" s="24" t="s">
        <v>574</v>
      </c>
    </row>
    <row r="148" spans="1:26" ht="91.5" customHeight="1">
      <c r="A148" s="41" t="s">
        <v>503</v>
      </c>
      <c r="B148" s="41" t="s">
        <v>575</v>
      </c>
      <c r="C148" s="15">
        <v>66</v>
      </c>
      <c r="D148" s="16" t="s">
        <v>576</v>
      </c>
      <c r="E148" s="15">
        <v>1</v>
      </c>
      <c r="F148" s="16" t="s">
        <v>577</v>
      </c>
      <c r="G148" s="9">
        <v>700</v>
      </c>
      <c r="H148" s="9">
        <v>771</v>
      </c>
      <c r="I148" s="26">
        <v>925</v>
      </c>
      <c r="J148" s="27">
        <v>590</v>
      </c>
      <c r="K148" s="27">
        <v>434</v>
      </c>
      <c r="L148" s="21">
        <v>925</v>
      </c>
      <c r="M148" s="21"/>
      <c r="N148" s="21">
        <v>1065</v>
      </c>
      <c r="O148" s="21"/>
      <c r="P148" s="21">
        <v>1225</v>
      </c>
      <c r="Q148" s="21"/>
      <c r="R148" s="21" t="s">
        <v>26</v>
      </c>
      <c r="S148" s="29">
        <f>((J148+K148)/I148)*100</f>
        <v>110.70270270270271</v>
      </c>
      <c r="T148" s="29">
        <f>AVERAGE(S148:S150)</f>
        <v>388.99833679833677</v>
      </c>
      <c r="U148" s="31" t="s">
        <v>69</v>
      </c>
      <c r="V148" s="23" t="s">
        <v>548</v>
      </c>
      <c r="W148" t="s">
        <v>578</v>
      </c>
      <c r="X148" s="24" t="s">
        <v>579</v>
      </c>
      <c r="Y148" s="24" t="s">
        <v>580</v>
      </c>
      <c r="Z148" s="24"/>
    </row>
    <row r="149" spans="1:26" ht="72.75" customHeight="1">
      <c r="A149" s="41"/>
      <c r="B149" s="41"/>
      <c r="C149" s="41"/>
      <c r="D149" s="16"/>
      <c r="E149" s="15">
        <v>2</v>
      </c>
      <c r="F149" s="16" t="s">
        <v>581</v>
      </c>
      <c r="G149" s="9">
        <v>75</v>
      </c>
      <c r="H149" s="9">
        <v>10</v>
      </c>
      <c r="I149" s="26">
        <v>125</v>
      </c>
      <c r="J149" s="27">
        <v>212</v>
      </c>
      <c r="K149" s="27">
        <v>265</v>
      </c>
      <c r="L149" s="21">
        <v>125</v>
      </c>
      <c r="M149" s="21"/>
      <c r="N149" s="21">
        <v>150</v>
      </c>
      <c r="O149" s="21"/>
      <c r="P149" s="21">
        <v>175</v>
      </c>
      <c r="Q149" s="21"/>
      <c r="R149" s="21" t="s">
        <v>26</v>
      </c>
      <c r="S149" s="29">
        <f>((J149+K149)/I149)*100</f>
        <v>381.59999999999997</v>
      </c>
      <c r="T149" s="29"/>
      <c r="U149" s="31"/>
      <c r="V149" s="23" t="s">
        <v>548</v>
      </c>
      <c r="W149" s="24" t="s">
        <v>337</v>
      </c>
      <c r="X149" s="24" t="s">
        <v>579</v>
      </c>
      <c r="Y149" s="24" t="s">
        <v>580</v>
      </c>
      <c r="Z149" s="24"/>
    </row>
    <row r="150" spans="1:26" ht="72.75" customHeight="1">
      <c r="A150" s="41"/>
      <c r="B150" s="41"/>
      <c r="C150" s="41"/>
      <c r="D150" s="16"/>
      <c r="E150" s="15">
        <v>3</v>
      </c>
      <c r="F150" s="16" t="s">
        <v>582</v>
      </c>
      <c r="G150" s="9">
        <v>1000</v>
      </c>
      <c r="H150" s="9">
        <v>0</v>
      </c>
      <c r="I150" s="26">
        <v>1300</v>
      </c>
      <c r="J150" s="27">
        <v>7090</v>
      </c>
      <c r="K150" s="27">
        <v>1681</v>
      </c>
      <c r="L150" s="21">
        <v>1300</v>
      </c>
      <c r="M150" s="21"/>
      <c r="N150" s="21">
        <v>1500</v>
      </c>
      <c r="O150" s="21"/>
      <c r="P150" s="21">
        <v>1700</v>
      </c>
      <c r="Q150" s="21"/>
      <c r="R150" s="21" t="s">
        <v>26</v>
      </c>
      <c r="S150" s="29">
        <f>((J150+K150)/I150)*100</f>
        <v>674.6923076923076</v>
      </c>
      <c r="T150" s="29"/>
      <c r="U150" s="31"/>
      <c r="V150" s="23" t="s">
        <v>548</v>
      </c>
      <c r="W150" s="24" t="s">
        <v>337</v>
      </c>
      <c r="X150" s="24" t="s">
        <v>579</v>
      </c>
      <c r="Y150" s="24" t="s">
        <v>580</v>
      </c>
      <c r="Z150" s="24"/>
    </row>
    <row r="151" spans="1:26" ht="87.75" customHeight="1">
      <c r="A151" s="41"/>
      <c r="B151" s="41"/>
      <c r="C151" s="15">
        <v>67</v>
      </c>
      <c r="D151" s="16" t="s">
        <v>583</v>
      </c>
      <c r="E151" s="15">
        <v>1</v>
      </c>
      <c r="F151" s="16" t="s">
        <v>584</v>
      </c>
      <c r="G151" s="9">
        <v>12</v>
      </c>
      <c r="H151" s="9">
        <v>10</v>
      </c>
      <c r="I151" s="26">
        <v>18</v>
      </c>
      <c r="J151" s="27">
        <v>246</v>
      </c>
      <c r="K151" s="27">
        <v>394</v>
      </c>
      <c r="L151" s="21">
        <v>18</v>
      </c>
      <c r="M151" s="21"/>
      <c r="N151" s="21">
        <v>21</v>
      </c>
      <c r="O151" s="21"/>
      <c r="P151" s="21">
        <v>24</v>
      </c>
      <c r="Q151" s="21"/>
      <c r="R151" s="21" t="s">
        <v>26</v>
      </c>
      <c r="S151" s="29">
        <f>((J151+K151)/I151)*100</f>
        <v>3555.5555555555557</v>
      </c>
      <c r="T151" s="29">
        <f>AVERAGE(S151)</f>
        <v>3555.5555555555557</v>
      </c>
      <c r="U151" s="31" t="s">
        <v>69</v>
      </c>
      <c r="V151" s="23" t="s">
        <v>548</v>
      </c>
      <c r="W151" s="24" t="s">
        <v>337</v>
      </c>
      <c r="X151" s="24" t="s">
        <v>337</v>
      </c>
      <c r="Y151" s="24"/>
      <c r="Z151" s="24"/>
    </row>
    <row r="152" spans="1:26" ht="52.5" customHeight="1">
      <c r="A152" s="14" t="s">
        <v>503</v>
      </c>
      <c r="B152" s="14" t="s">
        <v>585</v>
      </c>
      <c r="C152" s="15">
        <v>68</v>
      </c>
      <c r="D152" s="16" t="s">
        <v>586</v>
      </c>
      <c r="E152" s="15">
        <v>1</v>
      </c>
      <c r="F152" s="16" t="s">
        <v>587</v>
      </c>
      <c r="G152" s="9" t="s">
        <v>61</v>
      </c>
      <c r="H152" s="9" t="s">
        <v>61</v>
      </c>
      <c r="I152" s="26">
        <v>1</v>
      </c>
      <c r="J152" s="27">
        <v>1</v>
      </c>
      <c r="K152" s="27">
        <v>1</v>
      </c>
      <c r="L152" s="21">
        <v>1</v>
      </c>
      <c r="M152" s="21"/>
      <c r="N152" s="21" t="s">
        <v>61</v>
      </c>
      <c r="O152" s="21"/>
      <c r="P152" s="21" t="s">
        <v>61</v>
      </c>
      <c r="Q152" s="21"/>
      <c r="R152" s="21" t="s">
        <v>62</v>
      </c>
      <c r="S152" s="29">
        <f>(K152/I152)*100</f>
        <v>100</v>
      </c>
      <c r="T152" s="29">
        <f>AVERAGE(S152)</f>
        <v>100</v>
      </c>
      <c r="U152" s="45" t="s">
        <v>69</v>
      </c>
      <c r="V152" s="23" t="s">
        <v>588</v>
      </c>
      <c r="W152" s="24" t="s">
        <v>589</v>
      </c>
      <c r="X152" s="24"/>
      <c r="Y152" s="24" t="s">
        <v>590</v>
      </c>
      <c r="Z152" s="24"/>
    </row>
    <row r="153" spans="1:26" ht="12.75">
      <c r="A153" s="14"/>
      <c r="B153" s="14"/>
      <c r="C153" s="15">
        <v>69</v>
      </c>
      <c r="D153" s="16" t="s">
        <v>591</v>
      </c>
      <c r="E153" s="15">
        <v>1</v>
      </c>
      <c r="F153" s="16" t="s">
        <v>592</v>
      </c>
      <c r="G153" s="9">
        <v>5</v>
      </c>
      <c r="H153" s="9">
        <v>1</v>
      </c>
      <c r="I153" s="26">
        <v>5</v>
      </c>
      <c r="J153" s="27">
        <v>2</v>
      </c>
      <c r="K153" s="27">
        <v>2</v>
      </c>
      <c r="L153" s="21">
        <v>5</v>
      </c>
      <c r="M153" s="21"/>
      <c r="N153" s="21">
        <v>5</v>
      </c>
      <c r="O153" s="21"/>
      <c r="P153" s="21">
        <v>5</v>
      </c>
      <c r="Q153" s="21"/>
      <c r="R153" s="21" t="s">
        <v>26</v>
      </c>
      <c r="S153" s="29">
        <f>((J153+K153)/I153)*100</f>
        <v>80</v>
      </c>
      <c r="T153" s="29">
        <f>AVERAGE(S153)</f>
        <v>80</v>
      </c>
      <c r="U153" s="22" t="s">
        <v>27</v>
      </c>
      <c r="V153" s="23" t="s">
        <v>593</v>
      </c>
      <c r="W153" s="24" t="s">
        <v>594</v>
      </c>
      <c r="X153" s="24" t="s">
        <v>595</v>
      </c>
      <c r="Y153" s="24" t="s">
        <v>596</v>
      </c>
      <c r="Z153" s="24" t="s">
        <v>597</v>
      </c>
    </row>
    <row r="154" spans="1:26" ht="72.75" customHeight="1">
      <c r="A154" s="14"/>
      <c r="B154" s="14"/>
      <c r="C154" s="15">
        <v>70</v>
      </c>
      <c r="D154" s="16" t="s">
        <v>598</v>
      </c>
      <c r="E154" s="15">
        <v>1</v>
      </c>
      <c r="F154" s="16" t="s">
        <v>386</v>
      </c>
      <c r="G154" s="9">
        <v>50</v>
      </c>
      <c r="H154" s="9">
        <v>0</v>
      </c>
      <c r="I154" s="26">
        <v>100</v>
      </c>
      <c r="J154" s="27">
        <v>50</v>
      </c>
      <c r="K154" s="27">
        <v>50</v>
      </c>
      <c r="L154" s="21">
        <v>100</v>
      </c>
      <c r="M154" s="21"/>
      <c r="N154" s="21">
        <v>125</v>
      </c>
      <c r="O154" s="21"/>
      <c r="P154" s="21">
        <v>150</v>
      </c>
      <c r="Q154" s="21"/>
      <c r="R154" s="21" t="s">
        <v>26</v>
      </c>
      <c r="S154" s="29">
        <f>((J154+K154)/I154)*100</f>
        <v>100</v>
      </c>
      <c r="T154" s="29">
        <f>AVERAGE(S154)</f>
        <v>100</v>
      </c>
      <c r="U154" s="45" t="s">
        <v>69</v>
      </c>
      <c r="V154" s="23" t="s">
        <v>588</v>
      </c>
      <c r="W154" s="24" t="s">
        <v>599</v>
      </c>
      <c r="X154" s="24" t="s">
        <v>578</v>
      </c>
      <c r="Y154" s="24" t="s">
        <v>600</v>
      </c>
      <c r="Z154" s="24" t="s">
        <v>601</v>
      </c>
    </row>
    <row r="155" spans="1:26" ht="90" customHeight="1">
      <c r="A155" s="14"/>
      <c r="B155" s="14"/>
      <c r="C155" s="15">
        <v>71</v>
      </c>
      <c r="D155" s="16" t="s">
        <v>602</v>
      </c>
      <c r="E155" s="15">
        <v>1</v>
      </c>
      <c r="F155" s="16" t="s">
        <v>603</v>
      </c>
      <c r="G155" s="9">
        <v>10</v>
      </c>
      <c r="H155" s="9">
        <v>10</v>
      </c>
      <c r="I155" s="26">
        <v>140</v>
      </c>
      <c r="J155" s="27">
        <v>42</v>
      </c>
      <c r="K155" s="27">
        <v>56</v>
      </c>
      <c r="L155" s="21">
        <v>140</v>
      </c>
      <c r="M155" s="21"/>
      <c r="N155" s="21">
        <v>200</v>
      </c>
      <c r="O155" s="21"/>
      <c r="P155" s="21">
        <v>200</v>
      </c>
      <c r="Q155" s="21"/>
      <c r="R155" s="21" t="s">
        <v>26</v>
      </c>
      <c r="S155" s="29">
        <f>((J155+K155)/I155)*100</f>
        <v>70</v>
      </c>
      <c r="T155" s="29">
        <f>AVERAGE(S155)</f>
        <v>70</v>
      </c>
      <c r="U155" s="22" t="s">
        <v>27</v>
      </c>
      <c r="V155" s="23" t="s">
        <v>604</v>
      </c>
      <c r="W155" s="38" t="s">
        <v>605</v>
      </c>
      <c r="X155" s="24" t="s">
        <v>509</v>
      </c>
      <c r="Y155" s="24" t="s">
        <v>606</v>
      </c>
      <c r="Z155" s="24" t="s">
        <v>607</v>
      </c>
    </row>
    <row r="156" spans="1:26" ht="69" customHeight="1">
      <c r="A156" s="14"/>
      <c r="B156" s="14"/>
      <c r="C156" s="15">
        <v>72</v>
      </c>
      <c r="D156" s="16" t="s">
        <v>608</v>
      </c>
      <c r="E156" s="15">
        <v>1</v>
      </c>
      <c r="F156" s="16" t="s">
        <v>609</v>
      </c>
      <c r="G156" s="9">
        <v>10</v>
      </c>
      <c r="H156" s="9">
        <v>0</v>
      </c>
      <c r="I156" s="26">
        <v>30</v>
      </c>
      <c r="J156" s="27">
        <v>0</v>
      </c>
      <c r="K156" s="27">
        <v>2</v>
      </c>
      <c r="L156" s="21">
        <v>30</v>
      </c>
      <c r="M156" s="21"/>
      <c r="N156" s="21">
        <v>50</v>
      </c>
      <c r="O156" s="21"/>
      <c r="P156" s="21">
        <v>70</v>
      </c>
      <c r="Q156" s="21"/>
      <c r="R156" s="21" t="s">
        <v>26</v>
      </c>
      <c r="S156" s="29">
        <f>((J156+K156)/I156)*100</f>
        <v>6.666666666666667</v>
      </c>
      <c r="T156" s="29">
        <f>AVERAGE(S156)</f>
        <v>6.666666666666667</v>
      </c>
      <c r="U156" s="30" t="s">
        <v>42</v>
      </c>
      <c r="V156" s="23" t="s">
        <v>35</v>
      </c>
      <c r="W156" s="24" t="s">
        <v>610</v>
      </c>
      <c r="X156" s="24" t="s">
        <v>611</v>
      </c>
      <c r="Y156" s="24" t="s">
        <v>612</v>
      </c>
      <c r="Z156" s="24" t="s">
        <v>613</v>
      </c>
    </row>
    <row r="157" spans="1:26" ht="27" customHeight="1">
      <c r="A157" s="14" t="s">
        <v>614</v>
      </c>
      <c r="B157" s="14" t="s">
        <v>615</v>
      </c>
      <c r="C157" s="15">
        <v>73</v>
      </c>
      <c r="D157" s="16" t="s">
        <v>616</v>
      </c>
      <c r="E157" s="15">
        <v>1</v>
      </c>
      <c r="F157" s="16" t="s">
        <v>617</v>
      </c>
      <c r="G157" s="9" t="s">
        <v>61</v>
      </c>
      <c r="H157" s="9" t="s">
        <v>61</v>
      </c>
      <c r="I157" s="26" t="s">
        <v>61</v>
      </c>
      <c r="J157" s="27" t="s">
        <v>61</v>
      </c>
      <c r="K157" s="27" t="s">
        <v>61</v>
      </c>
      <c r="L157" s="21" t="s">
        <v>61</v>
      </c>
      <c r="M157" s="21"/>
      <c r="N157" s="21" t="s">
        <v>61</v>
      </c>
      <c r="O157" s="21"/>
      <c r="P157" s="21">
        <v>1</v>
      </c>
      <c r="Q157" s="21"/>
      <c r="R157" s="21" t="s">
        <v>62</v>
      </c>
      <c r="S157" s="29" t="s">
        <v>61</v>
      </c>
      <c r="T157" s="29" t="s">
        <v>61</v>
      </c>
      <c r="U157" s="15" t="s">
        <v>319</v>
      </c>
      <c r="V157" s="23" t="s">
        <v>618</v>
      </c>
      <c r="W157" s="24" t="s">
        <v>619</v>
      </c>
      <c r="X157"/>
      <c r="Y157" s="24" t="s">
        <v>620</v>
      </c>
      <c r="Z157"/>
    </row>
    <row r="158" spans="1:26" ht="12.75">
      <c r="A158" s="14"/>
      <c r="B158" s="14"/>
      <c r="C158" s="14"/>
      <c r="D158" s="16"/>
      <c r="E158" s="15">
        <v>2</v>
      </c>
      <c r="F158" s="16" t="s">
        <v>621</v>
      </c>
      <c r="G158" s="9" t="s">
        <v>61</v>
      </c>
      <c r="H158" s="9" t="s">
        <v>61</v>
      </c>
      <c r="I158" s="26" t="s">
        <v>61</v>
      </c>
      <c r="J158" s="27" t="s">
        <v>61</v>
      </c>
      <c r="K158" s="27" t="s">
        <v>61</v>
      </c>
      <c r="L158" s="21" t="s">
        <v>61</v>
      </c>
      <c r="M158" s="21"/>
      <c r="N158" s="21" t="s">
        <v>61</v>
      </c>
      <c r="O158" s="21"/>
      <c r="P158" s="21">
        <v>1</v>
      </c>
      <c r="Q158" s="21"/>
      <c r="R158" s="21" t="s">
        <v>62</v>
      </c>
      <c r="S158" s="29" t="s">
        <v>61</v>
      </c>
      <c r="T158" s="29"/>
      <c r="U158" s="15"/>
      <c r="V158" s="23" t="s">
        <v>618</v>
      </c>
      <c r="W158" s="24" t="s">
        <v>619</v>
      </c>
      <c r="X158"/>
      <c r="Y158" s="24" t="s">
        <v>620</v>
      </c>
      <c r="Z158"/>
    </row>
    <row r="159" spans="1:26" ht="12.75">
      <c r="A159" s="14"/>
      <c r="B159" s="14"/>
      <c r="C159" s="15">
        <v>74</v>
      </c>
      <c r="D159" s="16" t="s">
        <v>622</v>
      </c>
      <c r="E159" s="15">
        <v>1</v>
      </c>
      <c r="F159" s="16" t="s">
        <v>623</v>
      </c>
      <c r="G159" s="9" t="s">
        <v>61</v>
      </c>
      <c r="H159" s="9" t="s">
        <v>61</v>
      </c>
      <c r="I159" s="26" t="s">
        <v>61</v>
      </c>
      <c r="J159" s="27" t="s">
        <v>61</v>
      </c>
      <c r="K159" s="27" t="s">
        <v>61</v>
      </c>
      <c r="L159" s="21" t="s">
        <v>61</v>
      </c>
      <c r="M159" s="21"/>
      <c r="N159" s="21" t="s">
        <v>61</v>
      </c>
      <c r="O159" s="21"/>
      <c r="P159" s="21" t="s">
        <v>61</v>
      </c>
      <c r="Q159" s="21"/>
      <c r="R159" s="21" t="s">
        <v>62</v>
      </c>
      <c r="S159" s="29" t="s">
        <v>61</v>
      </c>
      <c r="T159" s="29" t="s">
        <v>61</v>
      </c>
      <c r="U159" s="15" t="s">
        <v>319</v>
      </c>
      <c r="V159" s="23" t="s">
        <v>624</v>
      </c>
      <c r="W159" s="24" t="s">
        <v>625</v>
      </c>
      <c r="X159"/>
      <c r="Y159" t="s">
        <v>626</v>
      </c>
      <c r="Z159"/>
    </row>
    <row r="160" spans="1:26" ht="90.75" customHeight="1">
      <c r="A160" s="14"/>
      <c r="B160" s="14"/>
      <c r="C160" s="15">
        <v>75</v>
      </c>
      <c r="D160" s="16" t="s">
        <v>627</v>
      </c>
      <c r="E160" s="15">
        <v>1</v>
      </c>
      <c r="F160" s="16" t="s">
        <v>628</v>
      </c>
      <c r="G160" s="9" t="s">
        <v>61</v>
      </c>
      <c r="H160" s="9" t="s">
        <v>61</v>
      </c>
      <c r="I160" s="26" t="s">
        <v>61</v>
      </c>
      <c r="J160" s="27" t="s">
        <v>61</v>
      </c>
      <c r="K160" s="27" t="s">
        <v>61</v>
      </c>
      <c r="L160" s="21" t="s">
        <v>61</v>
      </c>
      <c r="M160" s="21"/>
      <c r="N160" s="21" t="s">
        <v>61</v>
      </c>
      <c r="O160" s="21"/>
      <c r="P160" s="21" t="s">
        <v>61</v>
      </c>
      <c r="Q160" s="21"/>
      <c r="R160" s="21" t="s">
        <v>62</v>
      </c>
      <c r="S160" s="29" t="s">
        <v>61</v>
      </c>
      <c r="T160" s="29" t="s">
        <v>61</v>
      </c>
      <c r="U160" s="15" t="s">
        <v>319</v>
      </c>
      <c r="V160" s="23" t="s">
        <v>624</v>
      </c>
      <c r="W160" s="24" t="s">
        <v>629</v>
      </c>
      <c r="X160"/>
      <c r="Y160" s="24" t="s">
        <v>630</v>
      </c>
      <c r="Z160"/>
    </row>
    <row r="161" spans="1:26" ht="69" customHeight="1">
      <c r="A161" s="14" t="s">
        <v>614</v>
      </c>
      <c r="B161" s="14" t="s">
        <v>631</v>
      </c>
      <c r="C161" s="15">
        <v>76</v>
      </c>
      <c r="D161" s="16" t="s">
        <v>632</v>
      </c>
      <c r="E161" s="15">
        <v>1</v>
      </c>
      <c r="F161" s="16" t="s">
        <v>633</v>
      </c>
      <c r="G161" s="17">
        <v>0.2</v>
      </c>
      <c r="H161" s="17">
        <v>0.4</v>
      </c>
      <c r="I161" s="25">
        <v>0.6000000000000001</v>
      </c>
      <c r="J161" s="19">
        <v>0.5417000000000001</v>
      </c>
      <c r="K161" s="19">
        <v>0.363</v>
      </c>
      <c r="L161" s="20">
        <v>0.6000000000000001</v>
      </c>
      <c r="M161" s="21"/>
      <c r="N161" s="20">
        <v>0.8</v>
      </c>
      <c r="O161" s="21"/>
      <c r="P161" s="20">
        <v>1</v>
      </c>
      <c r="Q161" s="21"/>
      <c r="R161" s="21" t="s">
        <v>26</v>
      </c>
      <c r="S161" s="29">
        <f>((J161+K161)/I161)*100</f>
        <v>150.7833333333333</v>
      </c>
      <c r="T161" s="29">
        <f>AVERAGE(S161:S162)</f>
        <v>90.64666666666665</v>
      </c>
      <c r="U161" s="45" t="s">
        <v>69</v>
      </c>
      <c r="V161" s="23" t="s">
        <v>634</v>
      </c>
      <c r="W161" s="24" t="s">
        <v>635</v>
      </c>
      <c r="X161" s="24" t="s">
        <v>636</v>
      </c>
      <c r="Y161" s="24" t="s">
        <v>637</v>
      </c>
      <c r="Z161" s="24" t="s">
        <v>638</v>
      </c>
    </row>
    <row r="162" spans="1:26" ht="71.25" customHeight="1">
      <c r="A162" s="14"/>
      <c r="B162" s="14"/>
      <c r="C162" s="14"/>
      <c r="D162" s="16"/>
      <c r="E162" s="15">
        <v>2</v>
      </c>
      <c r="F162" s="16" t="s">
        <v>639</v>
      </c>
      <c r="G162" s="17">
        <v>1</v>
      </c>
      <c r="H162" s="17">
        <v>1</v>
      </c>
      <c r="I162" s="25">
        <v>1</v>
      </c>
      <c r="J162" s="19">
        <v>0.1301</v>
      </c>
      <c r="K162" s="19">
        <v>0.175</v>
      </c>
      <c r="L162" s="20">
        <v>1</v>
      </c>
      <c r="M162" s="21"/>
      <c r="N162" s="20">
        <v>1</v>
      </c>
      <c r="O162" s="21"/>
      <c r="P162" s="20">
        <v>1</v>
      </c>
      <c r="Q162" s="21"/>
      <c r="R162" s="21" t="s">
        <v>26</v>
      </c>
      <c r="S162" s="29">
        <f>((J162+K162)/I162)*100</f>
        <v>30.509999999999998</v>
      </c>
      <c r="T162" s="29"/>
      <c r="U162" s="45"/>
      <c r="V162" s="23" t="s">
        <v>634</v>
      </c>
      <c r="W162" s="24" t="s">
        <v>635</v>
      </c>
      <c r="X162" s="24" t="s">
        <v>640</v>
      </c>
      <c r="Y162" s="24" t="s">
        <v>637</v>
      </c>
      <c r="Z162" s="24" t="s">
        <v>638</v>
      </c>
    </row>
    <row r="163" spans="1:26" ht="27.75" customHeight="1">
      <c r="A163" s="14"/>
      <c r="B163" s="14"/>
      <c r="C163" s="15">
        <v>77</v>
      </c>
      <c r="D163" s="16" t="s">
        <v>641</v>
      </c>
      <c r="E163" s="15">
        <v>1</v>
      </c>
      <c r="F163" s="16" t="s">
        <v>642</v>
      </c>
      <c r="G163" s="9">
        <v>20</v>
      </c>
      <c r="H163" s="9">
        <v>450000</v>
      </c>
      <c r="I163" s="26">
        <v>50</v>
      </c>
      <c r="J163" s="27">
        <v>0</v>
      </c>
      <c r="K163" s="27">
        <v>20</v>
      </c>
      <c r="L163" s="21">
        <v>50</v>
      </c>
      <c r="M163" s="21"/>
      <c r="N163" s="21">
        <v>50</v>
      </c>
      <c r="O163" s="21"/>
      <c r="P163" s="21">
        <v>50</v>
      </c>
      <c r="Q163" s="21"/>
      <c r="R163" s="21" t="s">
        <v>26</v>
      </c>
      <c r="S163" s="29">
        <f>((J163+K163)/I163)*100</f>
        <v>40</v>
      </c>
      <c r="T163" s="29">
        <f>AVERAGE(S163:S164)</f>
        <v>64</v>
      </c>
      <c r="U163" s="22" t="s">
        <v>27</v>
      </c>
      <c r="V163" s="23" t="s">
        <v>634</v>
      </c>
      <c r="W163" s="24" t="s">
        <v>643</v>
      </c>
      <c r="X163" s="24" t="s">
        <v>644</v>
      </c>
      <c r="Y163" s="24" t="s">
        <v>645</v>
      </c>
      <c r="Z163" s="24" t="s">
        <v>645</v>
      </c>
    </row>
    <row r="164" spans="1:26" ht="32.25" customHeight="1">
      <c r="A164" s="14"/>
      <c r="B164" s="14"/>
      <c r="C164" s="14"/>
      <c r="D164" s="16"/>
      <c r="E164" s="15">
        <v>2</v>
      </c>
      <c r="F164" s="16" t="s">
        <v>646</v>
      </c>
      <c r="G164" s="17">
        <v>0.01</v>
      </c>
      <c r="H164" s="17">
        <v>2</v>
      </c>
      <c r="I164" s="46">
        <v>0.025</v>
      </c>
      <c r="J164" s="19">
        <v>0</v>
      </c>
      <c r="K164" s="19">
        <v>0.022000000000000002</v>
      </c>
      <c r="L164" s="20">
        <v>0.025</v>
      </c>
      <c r="M164" s="21"/>
      <c r="N164" s="20">
        <v>0.025</v>
      </c>
      <c r="O164" s="21"/>
      <c r="P164" s="20">
        <v>0.025</v>
      </c>
      <c r="Q164" s="21"/>
      <c r="R164" s="21" t="s">
        <v>26</v>
      </c>
      <c r="S164" s="29">
        <f>((J164+K164)/I164)*100</f>
        <v>88</v>
      </c>
      <c r="T164" s="29"/>
      <c r="U164" s="22"/>
      <c r="V164" s="23" t="s">
        <v>634</v>
      </c>
      <c r="W164" s="24" t="s">
        <v>643</v>
      </c>
      <c r="X164" s="24" t="s">
        <v>644</v>
      </c>
      <c r="Y164" s="24" t="s">
        <v>645</v>
      </c>
      <c r="Z164" s="24" t="s">
        <v>645</v>
      </c>
    </row>
    <row r="165" spans="1:26" ht="44.25" customHeight="1">
      <c r="A165" s="14"/>
      <c r="B165" s="14"/>
      <c r="C165" s="15">
        <v>78</v>
      </c>
      <c r="D165" s="16" t="s">
        <v>647</v>
      </c>
      <c r="E165" s="15">
        <v>1</v>
      </c>
      <c r="F165" s="16" t="s">
        <v>648</v>
      </c>
      <c r="G165" s="17">
        <v>0.5</v>
      </c>
      <c r="H165" s="9">
        <v>0</v>
      </c>
      <c r="I165" s="25">
        <v>0.5</v>
      </c>
      <c r="J165" s="19">
        <v>0.1845</v>
      </c>
      <c r="K165" s="19">
        <v>0.35200000000000004</v>
      </c>
      <c r="L165" s="20">
        <v>0.5</v>
      </c>
      <c r="M165" s="21"/>
      <c r="N165" s="20">
        <v>0.5</v>
      </c>
      <c r="O165" s="21"/>
      <c r="P165" s="20">
        <v>0.5</v>
      </c>
      <c r="Q165" s="21"/>
      <c r="R165" s="21" t="s">
        <v>26</v>
      </c>
      <c r="S165" s="29">
        <f>((J165+K165)/I165)*100</f>
        <v>107.3</v>
      </c>
      <c r="T165" s="29">
        <f>AVERAGE(S165)</f>
        <v>107.3</v>
      </c>
      <c r="U165" s="31" t="s">
        <v>69</v>
      </c>
      <c r="V165" s="23" t="s">
        <v>624</v>
      </c>
      <c r="W165" s="24" t="s">
        <v>649</v>
      </c>
      <c r="X165" s="24" t="s">
        <v>650</v>
      </c>
      <c r="Y165" s="24" t="s">
        <v>651</v>
      </c>
      <c r="Z165" s="24" t="s">
        <v>645</v>
      </c>
    </row>
    <row r="166" spans="1:26" ht="12.75">
      <c r="A166" s="14"/>
      <c r="B166" s="14"/>
      <c r="C166" s="15">
        <v>79</v>
      </c>
      <c r="D166" s="16" t="s">
        <v>652</v>
      </c>
      <c r="E166" s="15">
        <v>1</v>
      </c>
      <c r="F166" s="16" t="s">
        <v>653</v>
      </c>
      <c r="G166" s="9">
        <v>60</v>
      </c>
      <c r="H166" s="9">
        <v>0</v>
      </c>
      <c r="I166" s="26">
        <v>60</v>
      </c>
      <c r="J166" s="27">
        <v>0</v>
      </c>
      <c r="K166" s="27">
        <v>0</v>
      </c>
      <c r="L166" s="21">
        <v>60</v>
      </c>
      <c r="M166" s="21"/>
      <c r="N166" s="21">
        <v>60</v>
      </c>
      <c r="O166" s="21"/>
      <c r="P166" s="21">
        <v>60</v>
      </c>
      <c r="Q166" s="21"/>
      <c r="R166" s="21" t="s">
        <v>26</v>
      </c>
      <c r="S166" s="29">
        <f>((J166+K166)/I166)*100</f>
        <v>0</v>
      </c>
      <c r="T166" s="29">
        <f>AVERAGE(S166)</f>
        <v>0</v>
      </c>
      <c r="U166" s="30" t="s">
        <v>42</v>
      </c>
      <c r="V166" s="23" t="s">
        <v>654</v>
      </c>
      <c r="W166" s="24" t="s">
        <v>655</v>
      </c>
      <c r="X166" s="24" t="s">
        <v>656</v>
      </c>
      <c r="Y166" s="24" t="s">
        <v>657</v>
      </c>
      <c r="Z166" s="24" t="s">
        <v>658</v>
      </c>
    </row>
    <row r="167" spans="1:26" ht="80.25" customHeight="1">
      <c r="A167" s="14"/>
      <c r="B167" s="14"/>
      <c r="C167" s="15">
        <v>80</v>
      </c>
      <c r="D167" s="16" t="s">
        <v>659</v>
      </c>
      <c r="E167" s="15">
        <v>1</v>
      </c>
      <c r="F167" s="16" t="s">
        <v>660</v>
      </c>
      <c r="G167" s="9">
        <v>2</v>
      </c>
      <c r="H167" s="9">
        <v>2</v>
      </c>
      <c r="I167" s="26">
        <v>8</v>
      </c>
      <c r="J167" s="27">
        <v>3</v>
      </c>
      <c r="K167" s="27">
        <v>5</v>
      </c>
      <c r="L167" s="21">
        <v>8</v>
      </c>
      <c r="M167" s="21"/>
      <c r="N167" s="21">
        <v>8</v>
      </c>
      <c r="O167" s="21"/>
      <c r="P167" s="21">
        <v>8</v>
      </c>
      <c r="Q167" s="21"/>
      <c r="R167" s="21" t="s">
        <v>26</v>
      </c>
      <c r="S167" s="29">
        <f>((J167+K167)/I167)*100</f>
        <v>100</v>
      </c>
      <c r="T167" s="29">
        <f>AVERAGE(S167:S169)</f>
        <v>132.8181818181818</v>
      </c>
      <c r="U167" s="31" t="s">
        <v>69</v>
      </c>
      <c r="V167" s="23" t="s">
        <v>661</v>
      </c>
      <c r="W167" s="32" t="s">
        <v>662</v>
      </c>
      <c r="X167" s="24" t="s">
        <v>663</v>
      </c>
      <c r="Y167" s="24" t="s">
        <v>664</v>
      </c>
      <c r="Z167" s="24" t="s">
        <v>665</v>
      </c>
    </row>
    <row r="168" spans="1:26" ht="90" customHeight="1">
      <c r="A168" s="14"/>
      <c r="B168" s="14"/>
      <c r="C168" s="14"/>
      <c r="D168" s="16"/>
      <c r="E168" s="15">
        <v>2</v>
      </c>
      <c r="F168" s="16" t="s">
        <v>666</v>
      </c>
      <c r="G168" s="9">
        <v>50</v>
      </c>
      <c r="H168" s="9">
        <v>303</v>
      </c>
      <c r="I168" s="26">
        <v>200</v>
      </c>
      <c r="J168" s="27">
        <v>124</v>
      </c>
      <c r="K168" s="27">
        <v>290</v>
      </c>
      <c r="L168" s="21">
        <v>200</v>
      </c>
      <c r="M168" s="21"/>
      <c r="N168" s="21">
        <v>200</v>
      </c>
      <c r="O168" s="21"/>
      <c r="P168" s="21">
        <v>200</v>
      </c>
      <c r="Q168" s="21"/>
      <c r="R168" s="21" t="s">
        <v>26</v>
      </c>
      <c r="S168" s="29">
        <f>((J168+K168)/I168)*100</f>
        <v>206.99999999999997</v>
      </c>
      <c r="T168" s="29"/>
      <c r="U168" s="31"/>
      <c r="V168" s="23" t="s">
        <v>667</v>
      </c>
      <c r="W168" s="32"/>
      <c r="X168" s="24" t="s">
        <v>668</v>
      </c>
      <c r="Y168" s="24" t="s">
        <v>664</v>
      </c>
      <c r="Z168" s="24"/>
    </row>
    <row r="169" spans="1:26" ht="140.25" customHeight="1">
      <c r="A169" s="14"/>
      <c r="B169" s="14"/>
      <c r="C169" s="14"/>
      <c r="D169" s="16"/>
      <c r="E169" s="15">
        <v>3</v>
      </c>
      <c r="F169" s="16" t="s">
        <v>669</v>
      </c>
      <c r="G169" s="17">
        <v>0.0275</v>
      </c>
      <c r="H169" s="17">
        <v>0.056900000000000006</v>
      </c>
      <c r="I169" s="25">
        <v>0.11</v>
      </c>
      <c r="J169" s="19">
        <v>0.0227</v>
      </c>
      <c r="K169" s="19">
        <v>0.0779</v>
      </c>
      <c r="L169" s="20">
        <v>0.11</v>
      </c>
      <c r="M169" s="21"/>
      <c r="N169" s="20">
        <v>0.11</v>
      </c>
      <c r="O169" s="21"/>
      <c r="P169" s="20">
        <v>0.11</v>
      </c>
      <c r="Q169" s="21"/>
      <c r="R169" s="21" t="s">
        <v>26</v>
      </c>
      <c r="S169" s="29">
        <f>((J169+K169)/I169)*100</f>
        <v>91.45454545454545</v>
      </c>
      <c r="T169" s="29"/>
      <c r="U169" s="31"/>
      <c r="V169" s="23" t="s">
        <v>667</v>
      </c>
      <c r="W169" s="32"/>
      <c r="X169" s="24" t="s">
        <v>670</v>
      </c>
      <c r="Y169" s="24" t="s">
        <v>664</v>
      </c>
      <c r="Z169" s="24" t="s">
        <v>671</v>
      </c>
    </row>
    <row r="170" spans="1:26" ht="42.75" customHeight="1">
      <c r="A170" s="14"/>
      <c r="B170" s="14"/>
      <c r="C170" s="15">
        <v>81</v>
      </c>
      <c r="D170" s="16" t="s">
        <v>672</v>
      </c>
      <c r="E170" s="15">
        <v>1</v>
      </c>
      <c r="F170" s="16" t="s">
        <v>673</v>
      </c>
      <c r="G170" s="17">
        <v>0.5</v>
      </c>
      <c r="H170" s="9">
        <v>0</v>
      </c>
      <c r="I170" s="47">
        <v>100</v>
      </c>
      <c r="J170" s="33">
        <v>0</v>
      </c>
      <c r="K170" s="33">
        <v>5</v>
      </c>
      <c r="L170" s="20">
        <v>0.5</v>
      </c>
      <c r="M170" s="21"/>
      <c r="N170" s="20">
        <v>0.5</v>
      </c>
      <c r="O170" s="21"/>
      <c r="P170" s="20">
        <v>0.5</v>
      </c>
      <c r="Q170" s="21"/>
      <c r="R170" s="21" t="s">
        <v>26</v>
      </c>
      <c r="S170" s="29">
        <f>((J170+K170)/I170)*100</f>
        <v>5</v>
      </c>
      <c r="T170" s="29">
        <f>AVERAGE(S170:S171)</f>
        <v>2.8</v>
      </c>
      <c r="U170" s="30" t="s">
        <v>42</v>
      </c>
      <c r="V170" s="23" t="s">
        <v>674</v>
      </c>
      <c r="W170" s="24" t="s">
        <v>675</v>
      </c>
      <c r="X170" s="24" t="s">
        <v>676</v>
      </c>
      <c r="Y170" s="24" t="s">
        <v>677</v>
      </c>
      <c r="Z170" s="24" t="s">
        <v>678</v>
      </c>
    </row>
    <row r="171" spans="1:26" ht="42.75" customHeight="1">
      <c r="A171" s="14"/>
      <c r="B171" s="14"/>
      <c r="C171" s="14"/>
      <c r="D171" s="16"/>
      <c r="E171" s="15">
        <v>2</v>
      </c>
      <c r="F171" s="16" t="s">
        <v>679</v>
      </c>
      <c r="G171" s="17">
        <v>1</v>
      </c>
      <c r="H171" s="9">
        <v>0</v>
      </c>
      <c r="I171" s="47">
        <v>50</v>
      </c>
      <c r="J171" s="33">
        <v>0</v>
      </c>
      <c r="K171" s="34">
        <v>0.30000000000000004</v>
      </c>
      <c r="L171" s="20">
        <v>1</v>
      </c>
      <c r="M171" s="21"/>
      <c r="N171" s="20">
        <v>1</v>
      </c>
      <c r="O171" s="21"/>
      <c r="P171" s="20">
        <v>1</v>
      </c>
      <c r="Q171" s="21"/>
      <c r="R171" s="21" t="s">
        <v>26</v>
      </c>
      <c r="S171" s="29">
        <f>((J171+K171)/I171)*100</f>
        <v>0.6000000000000001</v>
      </c>
      <c r="T171" s="29"/>
      <c r="U171" s="30"/>
      <c r="V171" s="23" t="s">
        <v>674</v>
      </c>
      <c r="W171" s="24" t="s">
        <v>675</v>
      </c>
      <c r="X171" s="24" t="s">
        <v>676</v>
      </c>
      <c r="Y171" s="24" t="s">
        <v>677</v>
      </c>
      <c r="Z171" s="24" t="s">
        <v>678</v>
      </c>
    </row>
    <row r="172" spans="1:26" ht="12.75" customHeight="1">
      <c r="A172" s="14"/>
      <c r="B172" s="14"/>
      <c r="C172" s="15">
        <v>82</v>
      </c>
      <c r="D172" s="16" t="s">
        <v>680</v>
      </c>
      <c r="E172" s="15">
        <v>1</v>
      </c>
      <c r="F172" s="16" t="s">
        <v>681</v>
      </c>
      <c r="G172" s="9">
        <v>12</v>
      </c>
      <c r="H172" s="9">
        <v>14</v>
      </c>
      <c r="I172" s="26">
        <v>12</v>
      </c>
      <c r="J172" s="27">
        <v>0</v>
      </c>
      <c r="K172" s="27">
        <v>12</v>
      </c>
      <c r="L172" s="21">
        <v>12</v>
      </c>
      <c r="M172" s="21"/>
      <c r="N172" s="21">
        <v>12</v>
      </c>
      <c r="O172" s="21"/>
      <c r="P172" s="21">
        <v>12</v>
      </c>
      <c r="Q172" s="21"/>
      <c r="R172" s="21" t="s">
        <v>26</v>
      </c>
      <c r="S172" s="29">
        <f>((J172+K172)/I172)*100</f>
        <v>100</v>
      </c>
      <c r="T172" s="29">
        <f>AVERAGE(S172:S174)</f>
        <v>55.55555555555555</v>
      </c>
      <c r="U172" s="22" t="s">
        <v>27</v>
      </c>
      <c r="V172" s="23" t="s">
        <v>241</v>
      </c>
      <c r="W172" s="24" t="s">
        <v>682</v>
      </c>
      <c r="X172" s="24" t="s">
        <v>682</v>
      </c>
      <c r="Y172" s="24" t="s">
        <v>683</v>
      </c>
      <c r="Z172" s="24"/>
    </row>
    <row r="173" spans="1:26" ht="12.75">
      <c r="A173" s="14"/>
      <c r="B173" s="14"/>
      <c r="C173" s="14"/>
      <c r="D173" s="16"/>
      <c r="E173" s="15">
        <v>2</v>
      </c>
      <c r="F173" s="16" t="s">
        <v>684</v>
      </c>
      <c r="G173" s="17">
        <v>0.08</v>
      </c>
      <c r="H173" s="17">
        <v>0.17</v>
      </c>
      <c r="I173" s="26">
        <v>39</v>
      </c>
      <c r="J173" s="27">
        <v>0</v>
      </c>
      <c r="K173" s="27">
        <v>26</v>
      </c>
      <c r="L173" s="20">
        <v>0.39</v>
      </c>
      <c r="M173" s="21"/>
      <c r="N173" s="20">
        <v>0.545</v>
      </c>
      <c r="O173" s="21"/>
      <c r="P173" s="20">
        <v>0.7</v>
      </c>
      <c r="Q173" s="21"/>
      <c r="R173" s="21" t="s">
        <v>26</v>
      </c>
      <c r="S173" s="29">
        <f>((J173+K173)/I173)*100</f>
        <v>66.66666666666666</v>
      </c>
      <c r="T173" s="29"/>
      <c r="U173" s="22"/>
      <c r="V173" s="23" t="s">
        <v>241</v>
      </c>
      <c r="W173" s="24" t="s">
        <v>682</v>
      </c>
      <c r="X173" s="24" t="s">
        <v>682</v>
      </c>
      <c r="Y173" s="24" t="s">
        <v>683</v>
      </c>
      <c r="Z173" s="24" t="s">
        <v>685</v>
      </c>
    </row>
    <row r="174" spans="1:26" ht="28.5" customHeight="1">
      <c r="A174" s="14"/>
      <c r="B174" s="14"/>
      <c r="C174" s="14"/>
      <c r="D174" s="16"/>
      <c r="E174" s="15">
        <v>3</v>
      </c>
      <c r="F174" s="16" t="s">
        <v>686</v>
      </c>
      <c r="G174" s="9">
        <v>17711.56</v>
      </c>
      <c r="H174" s="9">
        <v>0</v>
      </c>
      <c r="I174" s="36">
        <v>17711.56</v>
      </c>
      <c r="J174" s="27">
        <v>0</v>
      </c>
      <c r="K174" s="27">
        <v>0</v>
      </c>
      <c r="L174" s="21">
        <v>17711.56</v>
      </c>
      <c r="M174" s="21"/>
      <c r="N174" s="21">
        <v>17711.56</v>
      </c>
      <c r="O174" s="21"/>
      <c r="P174" s="21">
        <v>17711.56</v>
      </c>
      <c r="Q174" s="21"/>
      <c r="R174" s="21" t="s">
        <v>26</v>
      </c>
      <c r="S174" s="29">
        <f>((J174+K174)/I174)*100</f>
        <v>0</v>
      </c>
      <c r="T174" s="29"/>
      <c r="U174" s="22"/>
      <c r="V174" s="23" t="s">
        <v>241</v>
      </c>
      <c r="W174" s="24" t="s">
        <v>682</v>
      </c>
      <c r="X174" s="24" t="s">
        <v>682</v>
      </c>
      <c r="Y174" s="24" t="s">
        <v>683</v>
      </c>
      <c r="Z174" s="24" t="s">
        <v>687</v>
      </c>
    </row>
    <row r="175" spans="1:26" ht="42.75" customHeight="1">
      <c r="A175" s="14" t="s">
        <v>614</v>
      </c>
      <c r="B175" s="14" t="s">
        <v>688</v>
      </c>
      <c r="C175" s="15">
        <v>83</v>
      </c>
      <c r="D175" s="16" t="s">
        <v>689</v>
      </c>
      <c r="E175" s="15">
        <v>1</v>
      </c>
      <c r="F175" s="16" t="s">
        <v>690</v>
      </c>
      <c r="G175" s="9">
        <v>1</v>
      </c>
      <c r="H175" s="9">
        <v>2</v>
      </c>
      <c r="I175" s="26">
        <v>2</v>
      </c>
      <c r="J175" s="27">
        <v>0</v>
      </c>
      <c r="K175" s="27">
        <v>0</v>
      </c>
      <c r="L175" s="21">
        <v>2</v>
      </c>
      <c r="M175" s="21"/>
      <c r="N175" s="21">
        <v>3</v>
      </c>
      <c r="O175" s="21"/>
      <c r="P175" s="21">
        <v>3</v>
      </c>
      <c r="Q175" s="21"/>
      <c r="R175" s="21" t="s">
        <v>26</v>
      </c>
      <c r="S175" s="29">
        <f>((J175+K175)/I175)*100</f>
        <v>0</v>
      </c>
      <c r="T175" s="29">
        <f>AVERAGE(S175:S176)</f>
        <v>0</v>
      </c>
      <c r="U175" s="30" t="s">
        <v>42</v>
      </c>
      <c r="V175" s="23" t="s">
        <v>624</v>
      </c>
      <c r="W175" s="24" t="s">
        <v>691</v>
      </c>
      <c r="X175" s="24" t="s">
        <v>692</v>
      </c>
      <c r="Y175" s="24" t="s">
        <v>693</v>
      </c>
      <c r="Z175" s="24" t="s">
        <v>694</v>
      </c>
    </row>
    <row r="176" spans="1:26" ht="29.25" customHeight="1">
      <c r="A176" s="14"/>
      <c r="B176" s="14"/>
      <c r="C176" s="15"/>
      <c r="D176" s="16"/>
      <c r="E176" s="15">
        <v>2</v>
      </c>
      <c r="F176" s="16" t="s">
        <v>695</v>
      </c>
      <c r="G176" s="9">
        <v>1</v>
      </c>
      <c r="H176" s="9">
        <v>1</v>
      </c>
      <c r="I176" s="26">
        <v>1</v>
      </c>
      <c r="J176" s="27">
        <v>0</v>
      </c>
      <c r="K176" s="27">
        <v>0</v>
      </c>
      <c r="L176" s="21">
        <v>1</v>
      </c>
      <c r="M176" s="21"/>
      <c r="N176" s="21">
        <v>1</v>
      </c>
      <c r="O176" s="21"/>
      <c r="P176" s="21">
        <v>1</v>
      </c>
      <c r="Q176" s="21"/>
      <c r="R176" s="21" t="s">
        <v>26</v>
      </c>
      <c r="S176" s="29">
        <f>((J176+K176)/I176)*100</f>
        <v>0</v>
      </c>
      <c r="T176" s="29"/>
      <c r="U176" s="30"/>
      <c r="V176" s="23" t="s">
        <v>624</v>
      </c>
      <c r="W176" s="24" t="s">
        <v>691</v>
      </c>
      <c r="X176" s="24" t="s">
        <v>696</v>
      </c>
      <c r="Y176" s="24" t="s">
        <v>693</v>
      </c>
      <c r="Z176" s="24" t="s">
        <v>697</v>
      </c>
    </row>
    <row r="177" spans="1:26" ht="63.75" customHeight="1">
      <c r="A177" s="14"/>
      <c r="B177" s="14"/>
      <c r="C177" s="15">
        <v>84</v>
      </c>
      <c r="D177" s="16" t="s">
        <v>698</v>
      </c>
      <c r="E177" s="15">
        <v>1</v>
      </c>
      <c r="F177" s="16" t="s">
        <v>699</v>
      </c>
      <c r="G177" s="17">
        <v>0.07</v>
      </c>
      <c r="H177" s="9">
        <v>0</v>
      </c>
      <c r="I177" s="25">
        <v>0.25</v>
      </c>
      <c r="J177" s="19">
        <v>0</v>
      </c>
      <c r="K177" s="19">
        <v>0</v>
      </c>
      <c r="L177" s="20">
        <v>0.25</v>
      </c>
      <c r="M177" s="21"/>
      <c r="N177" s="20">
        <v>0.4</v>
      </c>
      <c r="O177" s="21"/>
      <c r="P177" s="20">
        <v>0.6000000000000001</v>
      </c>
      <c r="Q177" s="21"/>
      <c r="R177" s="21" t="s">
        <v>26</v>
      </c>
      <c r="S177" s="29">
        <f>((J177+K177)/I177)*100</f>
        <v>0</v>
      </c>
      <c r="T177" s="29">
        <v>0</v>
      </c>
      <c r="U177" s="30" t="s">
        <v>42</v>
      </c>
      <c r="V177" s="23" t="s">
        <v>624</v>
      </c>
      <c r="W177" s="24" t="s">
        <v>700</v>
      </c>
      <c r="X177" s="24" t="s">
        <v>701</v>
      </c>
      <c r="Y177" s="24" t="s">
        <v>702</v>
      </c>
      <c r="Z177" s="24" t="s">
        <v>703</v>
      </c>
    </row>
    <row r="178" spans="1:26" ht="12.75">
      <c r="A178" s="14"/>
      <c r="B178" s="14"/>
      <c r="C178" s="15">
        <v>85</v>
      </c>
      <c r="D178" s="16" t="s">
        <v>704</v>
      </c>
      <c r="E178" s="15">
        <v>1</v>
      </c>
      <c r="F178" s="16" t="s">
        <v>705</v>
      </c>
      <c r="G178" s="9" t="s">
        <v>61</v>
      </c>
      <c r="H178" s="9" t="s">
        <v>61</v>
      </c>
      <c r="I178" s="26" t="s">
        <v>61</v>
      </c>
      <c r="J178" s="27" t="s">
        <v>61</v>
      </c>
      <c r="K178" s="27" t="s">
        <v>61</v>
      </c>
      <c r="L178" s="21" t="s">
        <v>61</v>
      </c>
      <c r="M178" s="21"/>
      <c r="N178" s="21" t="s">
        <v>61</v>
      </c>
      <c r="O178" s="21"/>
      <c r="P178" s="21" t="s">
        <v>61</v>
      </c>
      <c r="Q178" s="21"/>
      <c r="R178" s="21" t="s">
        <v>26</v>
      </c>
      <c r="S178" s="29" t="s">
        <v>61</v>
      </c>
      <c r="T178" s="29" t="s">
        <v>61</v>
      </c>
      <c r="U178" s="15" t="s">
        <v>319</v>
      </c>
      <c r="V178" s="23" t="s">
        <v>361</v>
      </c>
      <c r="W178" s="24" t="s">
        <v>706</v>
      </c>
      <c r="X178"/>
      <c r="Y178" s="24" t="s">
        <v>707</v>
      </c>
      <c r="Z178"/>
    </row>
    <row r="180" ht="12.75">
      <c r="B180" s="48" t="s">
        <v>708</v>
      </c>
    </row>
    <row r="181" spans="2:4" ht="12.75">
      <c r="B181" s="49" t="s">
        <v>709</v>
      </c>
      <c r="C181" s="50"/>
      <c r="D181" s="50"/>
    </row>
    <row r="182" spans="2:4" ht="12.75">
      <c r="B182" s="51" t="s">
        <v>710</v>
      </c>
      <c r="C182" s="51" t="s">
        <v>711</v>
      </c>
      <c r="D182" s="51"/>
    </row>
    <row r="183" spans="2:4" ht="12.75">
      <c r="B183" s="51" t="s">
        <v>712</v>
      </c>
      <c r="C183" s="51" t="s">
        <v>713</v>
      </c>
      <c r="D183" s="51"/>
    </row>
    <row r="184" spans="2:4" ht="12.75">
      <c r="B184" s="51"/>
      <c r="C184" s="51"/>
      <c r="D184" s="51"/>
    </row>
    <row r="185" spans="2:4" ht="12.75">
      <c r="B185" s="52" t="s">
        <v>714</v>
      </c>
      <c r="C185" s="51"/>
      <c r="D185" s="51"/>
    </row>
    <row r="186" spans="2:5" ht="12.75">
      <c r="B186" s="53" t="s">
        <v>715</v>
      </c>
      <c r="C186" s="54"/>
      <c r="D186" s="51" t="s">
        <v>716</v>
      </c>
      <c r="E186" s="50"/>
    </row>
    <row r="187" spans="2:5" ht="12.75">
      <c r="B187" s="55" t="s">
        <v>717</v>
      </c>
      <c r="C187" s="56"/>
      <c r="D187" s="51" t="s">
        <v>718</v>
      </c>
      <c r="E187" s="50"/>
    </row>
    <row r="188" spans="2:5" ht="12.75">
      <c r="B188" s="57" t="s">
        <v>719</v>
      </c>
      <c r="C188" s="58"/>
      <c r="D188" s="51" t="s">
        <v>720</v>
      </c>
      <c r="E188" s="50"/>
    </row>
    <row r="189" spans="2:5" ht="12.75">
      <c r="B189" s="59" t="s">
        <v>721</v>
      </c>
      <c r="C189" s="60"/>
      <c r="D189" s="51" t="s">
        <v>722</v>
      </c>
      <c r="E189" s="50"/>
    </row>
    <row r="190" spans="2:5" ht="12.75">
      <c r="B190" s="59" t="s">
        <v>723</v>
      </c>
      <c r="C190" s="60"/>
      <c r="D190" s="51" t="s">
        <v>724</v>
      </c>
      <c r="E190" s="50"/>
    </row>
    <row r="192" ht="12.75">
      <c r="B192" s="52" t="s">
        <v>725</v>
      </c>
    </row>
    <row r="193" ht="12.75">
      <c r="B193" s="52" t="s">
        <v>726</v>
      </c>
    </row>
  </sheetData>
  <sheetProtection selectLockedCells="1" selectUnlockedCells="1"/>
  <autoFilter ref="B3:W178"/>
  <mergeCells count="252">
    <mergeCell ref="G1:H1"/>
    <mergeCell ref="I1:K1"/>
    <mergeCell ref="L1:M1"/>
    <mergeCell ref="N1:O1"/>
    <mergeCell ref="P1:Q1"/>
    <mergeCell ref="I2:I3"/>
    <mergeCell ref="J2:K2"/>
    <mergeCell ref="W2:X2"/>
    <mergeCell ref="Y2:Z2"/>
    <mergeCell ref="A4:A24"/>
    <mergeCell ref="B4:B24"/>
    <mergeCell ref="C6:C8"/>
    <mergeCell ref="D6:D8"/>
    <mergeCell ref="T6:T8"/>
    <mergeCell ref="U6:U8"/>
    <mergeCell ref="C9:C12"/>
    <mergeCell ref="D9:D12"/>
    <mergeCell ref="T9:T12"/>
    <mergeCell ref="U9:U12"/>
    <mergeCell ref="C13:C16"/>
    <mergeCell ref="D13:D16"/>
    <mergeCell ref="T13:T16"/>
    <mergeCell ref="U13:U16"/>
    <mergeCell ref="W13:W16"/>
    <mergeCell ref="C18:C19"/>
    <mergeCell ref="D18:D19"/>
    <mergeCell ref="T18:T19"/>
    <mergeCell ref="U18:U19"/>
    <mergeCell ref="C22:C23"/>
    <mergeCell ref="D22:D23"/>
    <mergeCell ref="T22:T23"/>
    <mergeCell ref="U22:U23"/>
    <mergeCell ref="A25:A36"/>
    <mergeCell ref="B25:B36"/>
    <mergeCell ref="C25:C27"/>
    <mergeCell ref="D25:D27"/>
    <mergeCell ref="T25:T27"/>
    <mergeCell ref="U25:U27"/>
    <mergeCell ref="C30:C31"/>
    <mergeCell ref="D30:D31"/>
    <mergeCell ref="T30:T31"/>
    <mergeCell ref="U30:U31"/>
    <mergeCell ref="C32:C35"/>
    <mergeCell ref="D32:D35"/>
    <mergeCell ref="T32:T35"/>
    <mergeCell ref="U32:U35"/>
    <mergeCell ref="A37:A55"/>
    <mergeCell ref="B37:B55"/>
    <mergeCell ref="C37:C40"/>
    <mergeCell ref="D37:D40"/>
    <mergeCell ref="T37:T40"/>
    <mergeCell ref="U37:U40"/>
    <mergeCell ref="C41:C44"/>
    <mergeCell ref="D41:D44"/>
    <mergeCell ref="T41:T44"/>
    <mergeCell ref="U41:U44"/>
    <mergeCell ref="C45:C46"/>
    <mergeCell ref="D45:D46"/>
    <mergeCell ref="T45:T46"/>
    <mergeCell ref="U45:U46"/>
    <mergeCell ref="C47:C49"/>
    <mergeCell ref="D47:D49"/>
    <mergeCell ref="T47:T49"/>
    <mergeCell ref="U47:U49"/>
    <mergeCell ref="C50:C55"/>
    <mergeCell ref="D50:D55"/>
    <mergeCell ref="T50:T55"/>
    <mergeCell ref="U50:U55"/>
    <mergeCell ref="A56:A63"/>
    <mergeCell ref="B56:B63"/>
    <mergeCell ref="C57:C61"/>
    <mergeCell ref="D57:D61"/>
    <mergeCell ref="T57:T61"/>
    <mergeCell ref="U57:U61"/>
    <mergeCell ref="C62:C63"/>
    <mergeCell ref="D62:D63"/>
    <mergeCell ref="T62:T63"/>
    <mergeCell ref="U62:U63"/>
    <mergeCell ref="A64:A73"/>
    <mergeCell ref="B64:B73"/>
    <mergeCell ref="C64:C66"/>
    <mergeCell ref="D64:D66"/>
    <mergeCell ref="T64:T66"/>
    <mergeCell ref="U64:U66"/>
    <mergeCell ref="C67:C68"/>
    <mergeCell ref="D67:D68"/>
    <mergeCell ref="T67:T68"/>
    <mergeCell ref="U67:U68"/>
    <mergeCell ref="C69:C70"/>
    <mergeCell ref="D69:D70"/>
    <mergeCell ref="T69:T70"/>
    <mergeCell ref="U69:U70"/>
    <mergeCell ref="C71:C73"/>
    <mergeCell ref="D71:D73"/>
    <mergeCell ref="T71:T73"/>
    <mergeCell ref="U71:U73"/>
    <mergeCell ref="A74:A85"/>
    <mergeCell ref="B74:B85"/>
    <mergeCell ref="C74:C78"/>
    <mergeCell ref="D74:D78"/>
    <mergeCell ref="T74:T78"/>
    <mergeCell ref="U74:U78"/>
    <mergeCell ref="C80:C81"/>
    <mergeCell ref="D80:D81"/>
    <mergeCell ref="T80:T81"/>
    <mergeCell ref="U80:U81"/>
    <mergeCell ref="C84:C85"/>
    <mergeCell ref="D84:D85"/>
    <mergeCell ref="T84:T85"/>
    <mergeCell ref="U84:U85"/>
    <mergeCell ref="A86:A88"/>
    <mergeCell ref="B86:B88"/>
    <mergeCell ref="A89:A99"/>
    <mergeCell ref="B89:B99"/>
    <mergeCell ref="C90:C92"/>
    <mergeCell ref="D90:D92"/>
    <mergeCell ref="T90:T92"/>
    <mergeCell ref="U90:U92"/>
    <mergeCell ref="C94:C95"/>
    <mergeCell ref="D94:D95"/>
    <mergeCell ref="T94:T95"/>
    <mergeCell ref="U94:U95"/>
    <mergeCell ref="C96:C98"/>
    <mergeCell ref="D96:D98"/>
    <mergeCell ref="T96:T98"/>
    <mergeCell ref="U96:U98"/>
    <mergeCell ref="A100:A107"/>
    <mergeCell ref="B100:B107"/>
    <mergeCell ref="C100:C101"/>
    <mergeCell ref="D100:D101"/>
    <mergeCell ref="T100:T101"/>
    <mergeCell ref="U100:U101"/>
    <mergeCell ref="C102:C104"/>
    <mergeCell ref="D102:D104"/>
    <mergeCell ref="T102:T104"/>
    <mergeCell ref="U102:U104"/>
    <mergeCell ref="C105:C107"/>
    <mergeCell ref="D105:D107"/>
    <mergeCell ref="T105:T107"/>
    <mergeCell ref="U105:U107"/>
    <mergeCell ref="A108:A120"/>
    <mergeCell ref="B108:B120"/>
    <mergeCell ref="C108:C109"/>
    <mergeCell ref="D108:D109"/>
    <mergeCell ref="T108:T109"/>
    <mergeCell ref="U108:U109"/>
    <mergeCell ref="C110:C111"/>
    <mergeCell ref="D110:D111"/>
    <mergeCell ref="T110:T111"/>
    <mergeCell ref="U110:U111"/>
    <mergeCell ref="C112:C113"/>
    <mergeCell ref="D112:D113"/>
    <mergeCell ref="T112:T113"/>
    <mergeCell ref="U112:U113"/>
    <mergeCell ref="C114:C115"/>
    <mergeCell ref="D114:D115"/>
    <mergeCell ref="T114:T115"/>
    <mergeCell ref="U114:U115"/>
    <mergeCell ref="C117:C118"/>
    <mergeCell ref="D117:D118"/>
    <mergeCell ref="T117:T118"/>
    <mergeCell ref="U117:U118"/>
    <mergeCell ref="C119:C120"/>
    <mergeCell ref="D119:D120"/>
    <mergeCell ref="T119:T120"/>
    <mergeCell ref="U119:U120"/>
    <mergeCell ref="A121:A127"/>
    <mergeCell ref="B121:B127"/>
    <mergeCell ref="C121:C124"/>
    <mergeCell ref="D121:D124"/>
    <mergeCell ref="T121:T124"/>
    <mergeCell ref="U121:U124"/>
    <mergeCell ref="C125:C127"/>
    <mergeCell ref="D125:D127"/>
    <mergeCell ref="T125:T127"/>
    <mergeCell ref="U125:U127"/>
    <mergeCell ref="A128:A138"/>
    <mergeCell ref="B128:B138"/>
    <mergeCell ref="C128:C131"/>
    <mergeCell ref="D128:D131"/>
    <mergeCell ref="T128:T131"/>
    <mergeCell ref="U128:U131"/>
    <mergeCell ref="C132:C134"/>
    <mergeCell ref="D132:D134"/>
    <mergeCell ref="T132:T134"/>
    <mergeCell ref="U132:U134"/>
    <mergeCell ref="W132:W134"/>
    <mergeCell ref="C135:C136"/>
    <mergeCell ref="D135:D136"/>
    <mergeCell ref="T135:T136"/>
    <mergeCell ref="U135:U136"/>
    <mergeCell ref="C137:C138"/>
    <mergeCell ref="D137:D138"/>
    <mergeCell ref="T137:T138"/>
    <mergeCell ref="U137:U138"/>
    <mergeCell ref="A139:A147"/>
    <mergeCell ref="B139:B147"/>
    <mergeCell ref="C139:C140"/>
    <mergeCell ref="D139:D140"/>
    <mergeCell ref="T139:T140"/>
    <mergeCell ref="U139:U140"/>
    <mergeCell ref="C142:C143"/>
    <mergeCell ref="D142:D143"/>
    <mergeCell ref="T142:T143"/>
    <mergeCell ref="U142:U143"/>
    <mergeCell ref="C145:C147"/>
    <mergeCell ref="D145:D147"/>
    <mergeCell ref="T145:T147"/>
    <mergeCell ref="U145:U147"/>
    <mergeCell ref="A148:A151"/>
    <mergeCell ref="B148:B151"/>
    <mergeCell ref="C148:C150"/>
    <mergeCell ref="D148:D150"/>
    <mergeCell ref="T148:T150"/>
    <mergeCell ref="U148:U150"/>
    <mergeCell ref="A152:A156"/>
    <mergeCell ref="B152:B156"/>
    <mergeCell ref="A157:A160"/>
    <mergeCell ref="B157:B160"/>
    <mergeCell ref="C157:C158"/>
    <mergeCell ref="D157:D158"/>
    <mergeCell ref="T157:T158"/>
    <mergeCell ref="U157:U158"/>
    <mergeCell ref="A161:A174"/>
    <mergeCell ref="B161:B174"/>
    <mergeCell ref="C161:C162"/>
    <mergeCell ref="D161:D162"/>
    <mergeCell ref="T161:T162"/>
    <mergeCell ref="U161:U162"/>
    <mergeCell ref="C163:C164"/>
    <mergeCell ref="D163:D164"/>
    <mergeCell ref="T163:T164"/>
    <mergeCell ref="U163:U164"/>
    <mergeCell ref="C167:C169"/>
    <mergeCell ref="D167:D169"/>
    <mergeCell ref="T167:T169"/>
    <mergeCell ref="U167:U169"/>
    <mergeCell ref="W167:W169"/>
    <mergeCell ref="C170:C171"/>
    <mergeCell ref="D170:D171"/>
    <mergeCell ref="T170:T171"/>
    <mergeCell ref="U170:U171"/>
    <mergeCell ref="C172:C174"/>
    <mergeCell ref="D172:D174"/>
    <mergeCell ref="T172:T174"/>
    <mergeCell ref="U172:U174"/>
    <mergeCell ref="A175:A178"/>
    <mergeCell ref="B175:B178"/>
    <mergeCell ref="C175:C176"/>
    <mergeCell ref="D175:D176"/>
    <mergeCell ref="T175:T176"/>
    <mergeCell ref="U175:U176"/>
  </mergeCells>
  <printOptions/>
  <pageMargins left="0.7875" right="0.7875" top="1.025" bottom="1.025" header="0" footer="0"/>
  <pageSetup horizontalDpi="300" verticalDpi="300" orientation="portrait" paperSize="9" scale="1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13.7109375" defaultRowHeight="15" customHeight="1"/>
  <cols>
    <col min="1" max="6" width="11.57421875" style="61" customWidth="1"/>
    <col min="7" max="26" width="8.7109375" style="61" customWidth="1"/>
    <col min="27" max="16384" width="14.421875" style="61"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875" right="0.7875" top="1.025" bottom="1.025" header="0" footer="0"/>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13.7109375" defaultRowHeight="15" customHeight="1"/>
  <cols>
    <col min="1" max="6" width="11.57421875" style="61" customWidth="1"/>
    <col min="7" max="26" width="8.7109375" style="61" customWidth="1"/>
    <col min="27" max="16384" width="14.421875" style="61"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875" right="0.7875" top="1.025" bottom="1.025" header="0" footer="0"/>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2022-01-18T17:00:00Z</dcterms:modified>
  <cp:category/>
  <cp:version/>
  <cp:contentType/>
  <cp:contentStatus/>
  <cp:revision>56</cp:revision>
</cp:coreProperties>
</file>