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ilha1" sheetId="1" r:id="rId1"/>
  </sheets>
  <definedNames/>
  <calcPr fullCalcOnLoad="1"/>
</workbook>
</file>

<file path=xl/sharedStrings.xml><?xml version="1.0" encoding="utf-8"?>
<sst xmlns="http://schemas.openxmlformats.org/spreadsheetml/2006/main" count="1377" uniqueCount="702">
  <si>
    <t>Eixos</t>
  </si>
  <si>
    <t>Objetivos</t>
  </si>
  <si>
    <t>Número da Iniciativa</t>
  </si>
  <si>
    <t>Iniciativa</t>
  </si>
  <si>
    <t>Número do Indicador</t>
  </si>
  <si>
    <t>Indicador</t>
  </si>
  <si>
    <t>Meta 2022</t>
  </si>
  <si>
    <t>Realizado 2022/1</t>
  </si>
  <si>
    <t>Realizado 2022/2</t>
  </si>
  <si>
    <t>Tipo de indicador</t>
  </si>
  <si>
    <t>Cálculo (%)</t>
  </si>
  <si>
    <t>% Realizado da iniciativa</t>
  </si>
  <si>
    <t>Classificação do realizado da iniciativa</t>
  </si>
  <si>
    <t>Responsável (Portaria n.º 946/2022)</t>
  </si>
  <si>
    <r>
      <t xml:space="preserve">Diagnóstico - </t>
    </r>
    <r>
      <rPr>
        <b/>
        <sz val="10"/>
        <color indexed="8"/>
        <rFont val="Arial"/>
        <family val="2"/>
      </rPr>
      <t>1º Semestre</t>
    </r>
  </si>
  <si>
    <r>
      <t xml:space="preserve">Justificativa - </t>
    </r>
    <r>
      <rPr>
        <b/>
        <sz val="10"/>
        <color indexed="8"/>
        <rFont val="Arial"/>
        <family val="2"/>
      </rPr>
      <t>1º Semestre</t>
    </r>
  </si>
  <si>
    <r>
      <t>Diagnóstico – 2</t>
    </r>
    <r>
      <rPr>
        <b/>
        <sz val="10"/>
        <color indexed="8"/>
        <rFont val="Arial"/>
        <family val="2"/>
      </rPr>
      <t>º Semestre</t>
    </r>
  </si>
  <si>
    <r>
      <t>Justificativa – 2</t>
    </r>
    <r>
      <rPr>
        <b/>
        <sz val="10"/>
        <color indexed="8"/>
        <rFont val="Arial"/>
        <family val="2"/>
      </rPr>
      <t>º Semestre</t>
    </r>
  </si>
  <si>
    <t>Observação</t>
  </si>
  <si>
    <t>Excelência Acadêmica</t>
  </si>
  <si>
    <t>Objetivo 1 – Aperfeiçoar o ensino da graduação</t>
  </si>
  <si>
    <t>Qualificar o processo anual de ingresso nos cursos de graduação</t>
  </si>
  <si>
    <t>Percentual de vagas preenchidas no processo seletivo</t>
  </si>
  <si>
    <t>Contínuo</t>
  </si>
  <si>
    <t>PA</t>
  </si>
  <si>
    <t>PROGRAD / ACS / ADAFI / DTIC</t>
  </si>
  <si>
    <t>De 2015 a 2022, houve pouca variação na oferta de vagas de graduação na Instituição. Os novos cursos ofertados são: Medicina (2016); Direito (2019); Letras - Espanhol e Literatura Hispânica e Letras - Português e Literaturas de Língua Portuguesa criados a partir da extinção do curso Letras – Português e Espanhol. Em 2021, o curso de Letras - Português na modalidade a distância, o qual até então ofertava suas vagas por meio de processo seletivo específico, passou a ofertar vagas via SiSU e Chamada por Notas do ENEM. 
No entanto, observa-se que mesmo havendo crescimento no quantitativo de vagas ofertadas, e a criação de cursos com alta procura como Medicina e Direito, o número total de inscrições no SiSU/UNIPAMPA vem diminuindo anualmente desde 2015.
Diante dos dados apresentados, buscou-se investigar com maior profundidade as causas para redução da ocupação de vagas ofertadas nos processos seletivos de ingresso. Assim, foram realizados estudos estatísticos pela Comissão do Programa do Acompanhamento e Enfrentamento da Evasão e Retenção que constaram matematicamente que os cursos da Universidade apresentam uma tendência anual de queda na procura pelos candidatos, e consequentemente este fato reflete diretamente na taxa de ocupação do processo seletivo e da Universidade como um todo.
Importante ressaltar que essa redução na procura por cursos de nível superior é um fenômeno que vem ocorrendo a nível nacional, e afeta todas as Instituições de Ensino Superior. Além disso, os fatores que determinam tal redução não estão cientificamente explicados, muito embora sejam conhecidos empiricamente: 
a) redução no número de estudantes que concluíram o ensino médio e prestaram o Exame Nacional do Ensino Médio (ENEM)
b) atratividade dos cursos ligados à aspectos como perfil e qualidade dos cursos;
c) Inserção no mercado de trabalho dos profissionais formados;
d) Aumento da oferta de vagas por Instituições privadas com custos reduzidos;</t>
  </si>
  <si>
    <t>Para superar essas adversidades, a Instituição tem investido em outras formas de ingresso, como o Processo Seletivo Complementar que disponibiliza 6 modalidades de ingresso, entre elas vagas para transferência voluntária e portadores de diploma. Outros editais que a instituição vem realizando são os editais específicos voltados para indígenas aldeados, moradores de comunidades remanescentes de quilombos e para fronteiriços uruguaios e argentinos. Tanto estes editais específicos quanto o processo seletivo complementar são realizados com vagas ociosas oriundas de abandonos e desligamentos, e tem como objetivo aumentar o percentual de ocupação de vagas da Universidade. 
Por fim, é importante destacar que as metas propostas no PDI 2019-2023 para esta iniciativa precisam ser urgentemente revistas, uma vez que os percentuais de vagas preenchidas anualmente não tem alcançado o percentual de 90% e estão em linha decrescente, fato este que não está acompanhando a tendência nacional.
Como ainda haverá ingressos de novos alunos no segundo semestre, o percentual de vagas preenchidas poderá aumentar.</t>
  </si>
  <si>
    <t xml:space="preserve">De 2015 a 2022, houve pouca variação na oferta de vagas de graduação na Instituição. Os novos cursos ofertados são: Medicina (2016); Direito (2019); Letras - Espanhol e Literatura Hispânica e Letras - Português e Literaturas de Língua Portuguesa criados a partir da extinção do curso Letras – Português e Espanhol. Em 2021, o curso de Letras - Português na modalidade a distância, o qual até então ofertava suas vagas por meio de processo seletivo específico, passou a ofertar vagas via SiSU e Chamada por Notas do ENEM. 
No entanto, observa-se que mesmo havendo crescimento no quantitativo de vagas ofertadas, e a criação de cursos com alta procura como Medicina e Direito, o número total de inscrições no SiSU/UNIPAMPA vem diminuindo anualmente desde 2015.
  Neste contexto, fez-se necessário que a Instituição realizasse outros editais para o preenchimento das vagas remanescentes. Assim como nos últimos anos, em 2022 foram ofertadas vagas via Edital da Chamada por Notas do ENEM, a qual oportuniza que estudantes que prestaram o ENEM em anos anteriores entrem na Universidade, e a Chamada por Notas do Ensino Médio, que utiliza como critério as médias das notas de português e matemática obtidas pelos estudantes no ensino médio. 
      Em 2022 foram preenchidos os seguintes quantitativos de vagas por Edital: 
Sisu - Sistema de Seleção Unificada: 1.119
Chamada por Notas do ENEM: 423
Chamada por Notas do Ensino Médio: 1.092
Processos  Seletivos Específicos Curso de Educação do Campo: 60
Total de Ingressantes: 2.694
 Assim, após a realização de todas as chamadas, o preenchimento das vagas anuais autorizadas têm apresentado diminuição, conforme quadro a seguir: 
Percentual de vagas preenchidas após todo Processo Seletivo*
2015:95%
2016:97%
2017:90%
2018:90%
2019:90%
2020:85%
2021:77%
2022:78%
Diante dos dados apresentados, buscou-se investigar com maior profundidade as causas para redução da ocupação de vagas ofertadas nos processos seletivos de ingresso. Assim, foram realizados estudos estatísticos pela Comissão do Programa do Acompanhamento e Enfrentamento da Evasão e Retenção que constaram matematicamente que os cursos da Universidade apresentam uma tendência anual de queda na procura pelos candidatos, e consequentemente este fato reflete diretamente na taxa de ocupação do processo seletivo e da Universidade como um todo.
Importante ressaltar que essa redução na procura por cursos de nível superior é um fenômeno que vem ocorrendo a nível nacional, e afeta todas as Instituições de Ensino Superior. Além disso, os fatores que determinam tal redução não estão cientificamente explicados, muito embora sejam conhecidos empiricamente: 
a) redução no número de estudantes que concluíram o ensino médio e prestaram o Exame Nacional do Ensino Médio (ENEM);
b) atratividade dos cursos ligados à aspectos como perfil e qualidade dos cursos;
c) inserção no mercado de trabalho dos profissionais formados;
d) aumento da oferta de vagas por Instituições privadas com custos reduzidos;
Assim, para superar essas adversidades, a Instituição tem investido em outras formas de ingresso, como o Processo Seletivo Complementar que disponibiliza 6 modalidades de ingresso, entre elas vagas para transferência voluntária e portadores de diploma. Outros editais que a instituição vem realizando são os editais específicos voltados para indígenas aldeados, moradores de comunidades remanescentes de quilombos e para fronteiriços uruguaios e argentinos. Tanto estes editais específicos quanto o processo seletivo complementar são realizados com vagas ociosas oriundas de abandonos e desligamentos, e tem como objetivo aumentar o percentual de ocupação de vagas da Universidade. 
Por fim, é importante destacar que as metas propostas no PDI 2019-2023 para esta iniciativa precisam ser urgentemente revistas, uma vez que os percentuais de vagas preenchidas anualmente não tem alcançado o percentual de 90% e estão em linha decrescente, fato este que tem acompanhando a tendência nacional.
</t>
  </si>
  <si>
    <t>A instituição vem investigando com maior profundidade as causas para redução da ocupação de vagas ofertadas nos processos seletivos de ingresso. Foram realizados estudos estatísticos pela Comissão do Programa do Acompanhamento e Enfrentamento da Evasão e Retenção que constaram matematicamente que os cursos da Universidade apresentam uma tendência anual de queda na procura pelos candidatos, e consequentemente este fato reflete diretamente na taxa de ocupação do processo seletivo e da Universidade como um todo.
Importante ressaltar que essa redução na procura por cursos de nível superior é um fenômeno que vem ocorrendo a nível nacional, e afeta todas as Instituições de Ensino Superior. Além disso, os fatores que determinam tal redução não estão cientificamente explicados, muito embora sejam conhecidos empiricamente: 
a) redução no número de estudantes que concluíram o ensino médio e prestaram o Exame Nacional do Ensino Médio (ENEM);
b) atratividade dos cursos ligados à aspectos como perfil e qualidade dos cursos;
c) inserção no mercado de trabalho dos profissionais formados;
d) aumento da oferta de vagas por Instituições privadas com custos reduzidos;
Assim, para superar essas adversidades, a Instituição tem investido em outras formas de ingresso, como o Processo Seletivo Complementar que disponibiliza 6 modalidades de ingresso, entre elas vagas para transferência voluntária e portadores de diploma. Outros editais que a instituição vem realizando são os editais específicos voltados para indígenas aldeados, moradores de comunidades remanescentes de quilombos e para fronteiriços uruguaios e argentinos. Tanto estes editais específicos quanto o processo seletivo complementar são realizados com vagas ociosas oriundas de abandonos e desligamentos, e tem como objetivo aumentar o percentual de ocupação de vagas da Universidade. 
Por fim, é importante destacar que as metas propostas no PDI 2019-2023 para esta iniciativa precisam ser urgentemente revistas, uma vez que os percentuais de vagas preenchidas anualmente não tem alcançado o percentual de 90% e estão em linha decrescente, fato este que tem acompanhando a tendência nacional.</t>
  </si>
  <si>
    <t>Maximizar a ocupação de vagas nos cursos de graduação</t>
  </si>
  <si>
    <t>Percentual de vagas ocupadas nos cursos de graduação</t>
  </si>
  <si>
    <t xml:space="preserve">PROGRAD </t>
  </si>
  <si>
    <t xml:space="preserve">Para maximizar a ocupação das vagas, a Instituição atua em diversas linhas para o enfrentamento da evasão, entre elas, formação docente, realização de editais de bolsistas, monitorias e cursos de nivelamento, investimento em infraestrutura e tecnologia da informação e editais para preenchimento das vagas ociosas. 
De acordo com a Resolução 260/2019, o preenchimento de vagas ociosas é realizado via Processo Seletivo Complementar ou via editais específicos aprovados pelo Conselho Universitário.
Para ingresso em 2022, a Universidade publicou até o momento um edital que resultaram na matrícula de 104 alunos.
Além disso, no segundo semestre de 2022 a Unipampa ofertou novamente  as vagas não preenchidas na 1º Edição do Processo Seletivo SiSU e Editais de Chamada por notas do ENEM e Chamada por Notas do Ensino Médio.  </t>
  </si>
  <si>
    <t>Cabe destacar que as metas previstas para o período de 2020 a 2023 não são alcançáveis e precisam ser revistas. Um aumento de 10% na taxa de ocupação representa o ingresso de mais 1300 alunos no Processo Seletivo Complementar ou via editais específicos, sem evasão de nenhum aluno. Já a taxa de ocupação de 100% representa que todos os cursos tenham ingresso máximo e nenhum aluno evadido, ou seja, a meta é utópica e inalcançável, até mesmo para os cursos com maior procura na instituição como o curso de medicina, precisando ser revista com urgência.</t>
  </si>
  <si>
    <t>Para maximizar a ocupação das vagas, a Instituição atua em diversas linhas para o enfrentamento da evasão, entre elas, formação docente, realização de editais de bolsistas, monitorias e cursos de nivelamento, investimento em infraestrutura e tecnologia da informação e editais para preenchimento das vagas ociosas. 
Além disso, em 2022, foi designada a Comissão Permanente de Ingresso com a finalidade de propor, articular e incentivar ações a serem desenvolvidas pelas Unidades Acadêmicas e pela Reitoria para ampliação dos índices de ocupação de vagas nos Processos Seletivos de Ingresso na Unipampa. A Comissão é composta por servidores de diferentes áreas e formações, bem como abrange os diversos setores e unidades acadêmicas da Unipampa. 
De acordo com a Resolução Consuni Unipampa n.º 260/2019, o preenchimento de vagas ociosas é realizado via Processo Seletivo Complementar ou via editais específicos aprovados pelo Conselho Universitário.
No ingresso em 2022, a Universidade publicou editais do Processo Seletivo Complementar para oferta de vagas no 1º e 2º semestres, que resultaram na matrícula de 200 alunos:
2022/1 e 2022/2
PSC - Portador de Diploma: 99
PSC – Reingresso: 50
PSC - Segundo Ciclo de Formação: 9
PSC - Transferência Voluntária (oriundo de outra Instituição): 39
Conclusão de Primeira Graduação: 3
Também foi ofertado em 2022 para o preenchimento das vagas, os editais de processos seletivos específicos como dos Indígenas Aldeados e Moradores de Comunidades remanescentes de Quilombos e para Fronteiriços, que resultaram na matrícula de 10 alunos.
 Além disso, no segundo semestre de 2022, a Unipampa ofertou novamente  as vagas não preenchidas na primeira edição do Processo Seletivo SiSU, Editais de Chamada por notas do ENEM e Chamada por Notas do Ensino Médio.  
Cabe destacar que as metas previstas para o período de 2020 a 2023 não são alcançáveis e precisam ser revistas. Um aumento de 10% na taxa de ocupação representa o ingresso de mais 1300 alunos no Processo Seletivo Complementar ou via editais específicos, sem evasão de nenhum aluno. Já a taxa de ocupação de 100% representa que todos os cursos tenham ingresso máximo e nenhum aluno evada, ou seja, a meta é utópica e inalcançável, até mesmo para os cursos com maior procura na instituição, como o Curso de Medicina, precisando ser revista com urgência.</t>
  </si>
  <si>
    <t>Cabe destacar que as metas previstas para o período de 2020 a 2023 não são alcançáveis e precisam ser revistas. Um aumento de 10% na taxa de ocupação representa o ingresso de mais 1300 alunos no Processo Seletivo Complementar ou via editais específicos, sem evasão de nenhum aluno. Já a taxa de ocupação de 100% representa que todos os cursos tenham ingresso máximo e nenhum aluno evada, ou seja, a meta é utópica e inalcançável, até mesmo para os cursos com maior procura na instituição, como o Curso de Medicina, precisando ser revista com urgência</t>
  </si>
  <si>
    <t>Apoio ao aperfeiçoamento e a melhoria da qualidade nos cursos de graduação</t>
  </si>
  <si>
    <t>Evolução dos resultados no ENADE</t>
  </si>
  <si>
    <t>PROGRAD / GABINETE</t>
  </si>
  <si>
    <t>A Enade será realizado no segundo semestre de 2022. E o CPC será emitido somente no final do segunda semestre.</t>
  </si>
  <si>
    <t>O ENADE ocorrerá no segundo semestre.</t>
  </si>
  <si>
    <t xml:space="preserve">Os dados do ENADE e CPC são publicados anualmente, tendo como referência as informações obtidas pela Instituição no ano anterior. Os resultados do CPC ainda não foram divulgados. Quanto ao ENADE/2021, seguem as notas divulgadas neste ano:
CIÊNCIA DA COMPUTAÇÃO - ALEGRETE - 3
FÍSICA - BAGÉ - 2
LETRAS - PORTUGUÊS E LITERATURAS DE LÍNGUA PORTUGUESA - BAGÉ - 4
MATEMÁTICA - BAGÉ - 3
MÚSICA -BAGÉ - 3
QUÍMICA - BAGÉ - 3
MATEMÁTICA - ITAQUI - 2
HISTÓRIA - JAGUARÃO - 3
LETRAS – PORTUGUÊS (EAD) - JAGUARÃO - 2
LETRAS - PORTUGUÊS E ESPANHOL - JAGUARÃO - 2
PEDAGOGIA - JAGUARÃO - 4
PEDAGOGIA EAD - JAGUARÃO -3
GEOGRAFIA (EAD) - SÃO BORJA - 3
CIÊNCIAS BIOLÓGICAS (LICENCIATURA) - SÃO GABRIEL - 3
CIÊNCIAS BIOLÓGICAS (BACHARELADO) - SÃO GABRIEL - 3
EDUCAÇÃO FÍSICA - URUGUAIANA - 3
A média das notas do ENADE 2021 foi igual a 3. Em relação à avaliação anterior dos mesmos cursos no ENADE 2017, a média foi de 2,666, o que significa uma evolução de 0,334. 
A Prograd realizou várias ações de orientação e preparação das coordenações de cursos que realizaram o ENADE em 2022 a fim de corrigir essas dificuldades apontadas pelos alunos. No processo 23100.022187/2022-93 podem ser consultadas as ações que foram desenvolvidas.
Em relação ao Conceito de Curso (CC), os conceitos obtidos nas visitas in loco no ano de 2022 foram:
Geografia EAD - São Borja - 21/11/2022 a 23/11/2022 - CC 5
Letras Português EAD - Jaguarão - 17/08/2022 a 19/08/2022 - CC 5
Engenharia Agrícola -  Alegrete - 01/08/2022 a 03/08/2022 - CC 4
Administração Pública EAD - Santana do Livramento - 07/11/2022 a 09/11/2022 - CC 4
Letras – Espanhol e Literatura Hispânica - Jaguarão - 21/11/2022 a 23/11/2022 - CC 4
Letras – Português e Literaturas de Língua Portuguesa - Jaguarão - 09/11/2022 a 11/11/2022 - CC 4
Não foi possível fazer o comparativo porque as avaliações que ocorreram em 2022 referem-se a processos de avaliação para autorização e reconhecimento de curso, sem notas anteriores.
</t>
  </si>
  <si>
    <t>A média das notas do ENADE 2021 foi igual a 3. Em relação à avaliação anterior dos mesmos cursos no ENADE 2017, a média foi de 2,666, o que indica que houve um desempenho melhor.</t>
  </si>
  <si>
    <t>Evolução dos resultados dos Conceitos de Curso (CC)</t>
  </si>
  <si>
    <t>Os dois cursos avaliados no primeiro semestre de 2022 foram Medicina e Pedagogia EaD, ambos alcançaram o conceito de curso igual a 5. Porém, não foi possível calcular a meta, pois eles passaram pela avaliação de reconhecimento, ou seja, a primeira avaliação.</t>
  </si>
  <si>
    <t>Não foi possível fazer o comparativo porque as avaliações de 2022 referem-se a processos de avaliação para autorização e reconhecimento de curso sem notas anteriores.</t>
  </si>
  <si>
    <t>Evolução dos resultados dos Conceito Preliminar de Curso (CPC)</t>
  </si>
  <si>
    <t>O CPC será lançado somente no final do segundo semestre.</t>
  </si>
  <si>
    <t>O CPC ainda não foi divulgado no ano de 2022.</t>
  </si>
  <si>
    <t>Desenvolvimento da melhor utilização do acervo bibliográfico da Universidade</t>
  </si>
  <si>
    <t>Número de empréstimos de títulos de livros</t>
  </si>
  <si>
    <t>NA</t>
  </si>
  <si>
    <t>PROPLAN (SISBI)</t>
  </si>
  <si>
    <t>Metas não atingidas ainda em função do período pandêmico e questões relacionadas a investimentos.</t>
  </si>
  <si>
    <t>Não atingimos a meta porque o nosso semestre plenamente presencial começou somente no final de abril e também porque algumas unidades por estarem em reforma estão realizando empréstimo somente via agendamento, o que diminui bastante a procura ao acervo pelos usuários. Ainda, considera-se que a meta está superestimada.</t>
  </si>
  <si>
    <t>As bibliotecas vêm evoluindo no alcance das metas estipuladas, uma vez que após o pleno retorno presencial dos alunos, retomam-se os empréstimos e ampliam-se aquisições.</t>
  </si>
  <si>
    <t>As bibliotecas encontravam-se fechadas durante a pandemia e não foram efetuados empréstimos nesse períodos, somente após a reabertura das bibliotecas. Portanto deve se considerar que os empréstimos só iniciaram em  Abril de 2022 e ainda em período de atividades remotas, portanto sem o total de estudantes na instituição para usufruto da biblioteca.</t>
  </si>
  <si>
    <t>Desenvolvimento do acervo bibliográfico digital organizada</t>
  </si>
  <si>
    <t>-</t>
  </si>
  <si>
    <t>Pontual</t>
  </si>
  <si>
    <t>Circulação do acervo acadêmico</t>
  </si>
  <si>
    <t>Rotatividade do acervo acadêmico entre unidades acadêmicas</t>
  </si>
  <si>
    <t>Até hoje nunca existiu a transferência de acervo entre as unidades, durante o ano de 2022 estamos cadastrando os Planos de Curso de todas as unidade no sistema Pergamum, para que possamos realizar um estudo da ociosidade entre títulos, para assim detectar quais podem ser remanejados entre unidade.</t>
  </si>
  <si>
    <t>Não foi superada pois as bibliotecas encontravam-se fechadas durante a pandemia e reabriram recentemente</t>
  </si>
  <si>
    <t>Estímulo à oferta de componentes curriculares diversificado nos cursos</t>
  </si>
  <si>
    <t>Percentual de cursos que ofertam componentes curriculares relativos ao desenvolvimento sustentável nos cursos de graduação</t>
  </si>
  <si>
    <t>A</t>
  </si>
  <si>
    <t>A PROGRAD orienta continuamente o processo de (re) elaboração dos Projetos Pedagógicos de Curso de Graduação (PPCs) em relação à importância da oferta de componentes curriculares diversificados nos cursos, como as temáticas referentes ao desenvolvimento sustentável, empreendedorismo, oferta de componentes curriculares EAD e temas relacionados à acessibilidade e desenho universal. Dos 72 cursos presenciais e a distância, 67 apresentam componentes curriculares relativos ao desenvolvimento sustentável. Dos 72 cursos presenciais e a distância, 33 ofertam componentes curriculares sobre empreendedorismo.
Dos 66 cursos presenciais, 11 apresentam nos PPCs carga horária em EaD para componentes curriculares. Dos 72 cursos presenciais e a distância, 32 ofertam componentes curriculares relacionados à acessibilidade.</t>
  </si>
  <si>
    <t>Meta alcançada</t>
  </si>
  <si>
    <t xml:space="preserve">A PROGRAD orienta continuamente o processo de (re) elaboração dos Projetos Pedagógicos de Curso de Graduação (PPCs) em relação à importância da oferta de componentes curriculares diversificados nos cursos, visando a abordagem das temáticas referentes ao desenvolvimento sustentável, empreendedorismo, à acessibilidade e ao desenho universal; bem como a oferta de  carga horária EAD. Essas orientações constam em documentos da página do NPPC, processos via SEI  e têm sido reiteradas nas reuniões/eventos com a participação dos cursos de graduação. Dos 72 cursos presenciais e a distância, 67 apresentam componentes curriculares relativos ao desenvolvimento sustentável. Dos 72 cursos presenciais e a distância, 33 ofertam componentes curriculares sobre empreendedorismo. Dos 65 cursos presenciais*, 12 apresentam nos PPCs carga horária em EaD em componentes curriculares. Dos 72 cursos presenciais e a distância, 33 ofertam componentes curriculares relacionados à acessibilidade.
* Dos 66 cursos presenciais, não foi considerado Medicina que não pode ofertar carga horária EaD, segundo a Portaria 2.117/2019. 
</t>
  </si>
  <si>
    <t>Percentual de cursos que ofertam componentes curriculares relativos ao empreendedorismo nos cursos de graduação</t>
  </si>
  <si>
    <t>Percentual de cursos presenciais que ofertaram componente(s) curricular(es) em EAD nos cursos de graduação no ano</t>
  </si>
  <si>
    <t>O indicador referente à sobre oferta de componente curricular em EAD, alcançou parcialmente a meta, o que pode ser justificado pela não obrigatoriedade de registro da carga horária ofertada na modalidade EaD na matriz curricular dos cursos, até a publicação da Portaria 2.117/2019. A partir desta normativa, os cursos podem ofertar até 40% da carga horária total na modalidade EaD, sendo exigido no processo de análise de PPCs o referido registro na matriz curricular. A partir da publicação da referida portaria, a PROGRAD tem orientado os cursos sobre a necessidade de inclusão da carga horária EaD na matriz curricular, conforme o Processo SEI 23100.018009/2019-62, entretanto destaca-se que a decisão referente a esta oferta é prerrogativa do Núcleo Docente Estruturante e Comissão de Curso.</t>
  </si>
  <si>
    <t>O indicador 3, referente à sobre oferta de componente curricular em EAD, não alcançou a meta, o que pode ser justificado pela não obrigatoriedade de registro da carga horária ofertada na modalidade EaD na matriz curricular dos cursos, até a publicação da Portaria 2.117/2019. A partir desta normativa, os cursos podem ofertar até 40% da carga horária total na modalidade EaD, sendo exigido no processo de análise de PPCs o referido registro na matriz curricular. A partir da publicação da referida portaria, a PROGRAD tem orientado os cursos sobre a necessidade de inclusão da carga horária EaD na matriz curricular (se o curso optar pela oferta EaD) conforme o Processo SEI 23100.018009/2019-62. Também, para subsidiar os cursos presenciais em relação à decisão sobre oferta de carga horária EaD, foi realizada uma Roda da Conversa em 05/10/2022, com o título “Perspectivas da Oferta de Carga Horária EaD em Cursos Presenciais”), em uma ação integrante do Fórum EaD da UNIPAMPA, bem como está sendo planejada uma segunda edição da Roda a realizar-se em janeiro de 2023. Ainda, para orientar os cursos, em 2022 foi criado o espaço no Moodle “Oferta de Carga Horária EaD em Cursos Presenciais” o qual possui documentos orientadores, gravação de eventos, perguntas e respostas, compartilhamento de práticas etc. Entretanto, destaca-se que a decisão referente a esta oferta é prerrogativa do Núcleo Docente Estruturante e Comissão de Curso, já que a Portaria 2.117/2019 expressa no art. 2º: “As IES poderão introduzir a oferta de carga horária na modalidade de EaD na organização pedagógica e curricular de seus cursos de graduação presenciais, até o limite de 40% da carga horária total do curso”, de modo que a oferta EaD não é obrigatória.</t>
  </si>
  <si>
    <t>Percentual de cursos que ofertam componente(s) curricular(es) relativos ao tema da acessibilidade e ao desenho universal nos cursos de graduação</t>
  </si>
  <si>
    <t xml:space="preserve">PROGRAD/ ADAFI </t>
  </si>
  <si>
    <t>Fomento à produção de objetos de aprendizagem para aula presencial e para a EAD</t>
  </si>
  <si>
    <t>Número de editais lançados no ano com esse objetivo</t>
  </si>
  <si>
    <t>PROGRAD</t>
  </si>
  <si>
    <t>A Prograd lançou no primeiro semestre a Chamada Interna 05/2022- Monitoria de Apoio à Produção de Materiais Digitais Acessíveis. A Chamada Interna destina-se à realização de ações de apoio aos docentes relacionadas à adequação dos materiais educacionais digitais às orientações de acessibilidade, com vistas a minimizar barreiras comunicacionais e de acesso ao conhecimento no ambiente de ensino-aprendizagem.</t>
  </si>
  <si>
    <t>Chamada Interna nº 05/2022- Monitoria de apoio à produção de materiais digitais acessíveis
A Chamada Interna Prograd nº 5/2022 destina-se à realização de ações de apoio aos docentes relacionadas à adequação dos materiais educacionais digitais às orientações de acessibilidade, com vistas a minimizar barreiras comunicacionais e de acesso ao conhecimento no ambiente de ensino-aprendizagem, em consonância com o disposto na LBI de 2015, artigo 3º, inciso IV, alínea “d”. Valor da Bolsa: R$ 400,00. Carga horária: 20 horas semanais. Quantitativo de bolsas: 1 bolsa por campus da Unipampa.
OBJETIVOS:
2.1. Fomentar a produção de materiais educacionais digitais acessíveis pelo coletivo docente, a fim de contribuir na eliminação de barreiras comunicacionais e de acesso ao conhecimento no espaço universitário.
2.2. Proporcionar aos bolsistas, docentes e coordenadores locais conhecimentos básicos necessários para avaliar a acessibilidade de materiais educacionais digitais.
2.3. Apoiar os docentes na adequação dos materiais educacionais digitais às orientações de acessibilidade.
2.4. Ofertar materiais digitais acessíveis aos discentes surdos, cegos e com baixa visão.</t>
  </si>
  <si>
    <t>Oferta de ações, estímulos e melhoria do desempenho acadêmico por meio de nivelamento</t>
  </si>
  <si>
    <t>Número de componentes curriculares ofertados</t>
  </si>
  <si>
    <t xml:space="preserve">Na Instituição são ofertados componentes curriculares de nivelamento nos períodos letivos especiais (entre semestres), além de outros componentes ofertados fora do semestre, previstos nos PPCs dos cursos.  Com relação aos componentes curriculares para nivelamento, em 2022, foram ofertados 176 componentes curriculares, com 1.128 discentes matriculados. 
Além destes, a PROGRAD realizou a Chamada Interna n.º 4/2022, que disponibilizou bolsas para monitoria e cursos de nivelamento para componentes curriculares com altas taxas de evasão, tendo recebido das Unidades Acadêmicas uma única proposta de curso de nivelamento. </t>
  </si>
  <si>
    <t>A meta foi alcançada.</t>
  </si>
  <si>
    <t xml:space="preserve">Na Instituição são ofertados componentes curriculares de nivelamento nos períodos letivos especiais (entre semestres), além de outros componentes ofertados fora do semestre, previstos nos PPCs dos cursos.  Com relação aos componentes curriculares para nivelamento, em 2022, foram ofertados 288 componentes curriculares, com 2.118 discentes matriculados. 
Além destes, a PROGRAD realizou a Chamada Interna Prograd n.º 4/2022, que disponibilizou bolsas para monitoria e cursos de nivelamento para componentes curriculares com altas taxas de reprovação, tendo recebido das Unidades Acadêmicas duas propostas de curso de nivelamento. 
</t>
  </si>
  <si>
    <t>Realizei o ajuste</t>
  </si>
  <si>
    <t>Número de discentes matriculados
no ano em atividades de nivelamento</t>
  </si>
  <si>
    <t xml:space="preserve">Cabe registrar que a meta de oferta de 350 componentes curriculares de nivelamento no período de férias é de difícil alcance e não condiz com a meta referente ao número de matriculados que  é inferior ao número de componentes ofertados.  Registra-se a necessidade de revisão das metas que talvez tenham sido invertidas como a meta do indicador (número de discentes matriculados no ano em atividades de nivelamento). Também solicitamos que a oferta de componentes de nivelamento não seja restrita ao período de férias. </t>
  </si>
  <si>
    <t xml:space="preserve">Na Instituição são ofertados componentes curriculares de nivelamento nos períodos letivos especiais (entre semestres), além de outros componentes ofertados fora do semestre, previstos nos PPCs dos cursos.  Com relação aos componentes curriculares para nivelamento, em 2022, foram ofertados 288 componentes curriculares, com 2.118 discentes matriculados. 
Além destes, a PROGRAD realizou a Chamada Interna Prograd n.º 4/2022, que disponibilizou bolsas para monitoria e cursos de nivelamento para componentes curriculares com altas taxas de reprovação, tendo recebido das Unidades Acadêmicas duas propostas de curso de nivelamento. </t>
  </si>
  <si>
    <t>Desenvolvimento de ações interdisciplinares entre os diferentes cursos da Instituição</t>
  </si>
  <si>
    <t>Número de PPC’s que proporcionem o contato com diferentes áreas do conhecimento</t>
  </si>
  <si>
    <t>Os documentos institucionais e as ações da Pró-reitoria de Graduação orientam para a interdisciplinaridade e a flexibilização curricular nos cursos de graduação, a partir de metodologias e estratégias de ensino, contemplando projetos de ensino, eixos temáticos que integrem os componentes curriculares ou conceitos técnico-científicos, seminários integradores, debates e o uso de Tecnologias de Informação e Comunicação, como a Plataforma Moodle. Também, são desenvolvidos programas institucionais que contemplam ações interdisciplinares, como o PIBID – Programa Institucional de Bolsas de Iniciação à Docência, o RP - Programa de Residência Pedagógica , o PET - Programa de Educação Tutorial e o Programa de Desenvolvimento Acadêmico (PDA). Considerando-se os aspectos acima, constata-se que 67 Projetos Político-pedagógicos de Curso (PPCs) presenciais e a distância apresentam explicitamente propostas e ações interdisciplinares entre as áreas do conhecimento. Ainda, destaca-se que a Unipampa possui seis (6) cursos com a perspectiva interdisciplinar: Ciências Humanas – Licenciatura, no Câmpus São Borja; Ciências da Natureza – Licenciatura, nos Campi Dom Pedrito e Uruguaiana; Ciências Exatas – Licenciatura, no Caçapava do Sul, Educação do Campo – Licenciatura, campus Dom Pedrito e o Bacharelado Interdisciplinar em Ciência e Tecnologia (BICT), no Campus Itaqui.</t>
  </si>
  <si>
    <t>Os documentos institucionais e as ações da Pró-reitoria de Graduação orientam para o registro no PPC das ações que promovam a interdisciplinaridade e a flexibilização curricular nos/entre os  cursos de graduação: metodologias e estratégias de ensino e aprendizagem; desenvolvimento de projetos de ensino, pesquisa e extensão; organização da matriz em eixos temáticos que integrem os componentes curriculares ou conceitos técnico-científicos; promoção de seminários integradores; uso pedagógico de Tecnologias de Informação e Comunicação, como a Plataforma Moodle; participação nos programas institucionais PIBID – Programa Institucional de Bolsas de Iniciação à Docência, RP - Programa de Residência Pedagógica, PET - Programa de Educação Tutorial e o Programa de Desenvolvimento Acadêmico (PDA). Considerando-se os aspectos acima, constata-se que 68 Projetos Pedagógicos de Curso (PPCs) presenciais e a distância apresentam explicitamente propostas e ações interdisciplinares entre as áreas do conhecimento. Ainda, destaca-se que a Unipampa possui 7(sete) cursos interdisciplinares: Ciências Humanas – Licenciatura, no Câmpus São Borja; Ciências da Natureza – Licenciatura, nos Campi Dom Pedrito e Uruguaiana (presencial e EaD); Ciências Exatas – Licenciatura, no Caçapava do Sul, Educação do Campo – Licenciatura, campus Dom Pedrito e o Bacharelado Interdisciplinar em Ciência e Tecnologia (BICT), no Campus Itaqui.</t>
  </si>
  <si>
    <t>Estímulo à adoção de tecnologias de ensino inovadoras, com caráter inter, intra e transdisciplinar</t>
  </si>
  <si>
    <t>Total de cursos com metodologias de ensino inovadoras inseridas nos currículos no ano</t>
  </si>
  <si>
    <t xml:space="preserve">A PROGRAD tem orientado continuamente os Núcleos Docentes Estruturantes e Comissões de Cursos para que mencionem claramente nos PPCs e acompanhem a implementação na prática, quanto à utilização de tecnologias de ensino inovadoras com caráter interdisciplinar. 
Para auxiliar os Cursos no processo de revisão do PPC, foi reelaborado e atualizado o documento Elementos do Projeto Político-Pedagógico de Cursos de Graduação da UNIPAMPA no ano de 2019 e comunicado aos cursos conforme processo SEI 23100.018008/2019-18. A PROGRAD continuará orientando os cursos no processo de revisão de PPCs e contemplando a temática nas ações de formação pedagógica. Em relação à iniciativa, cabe registrar que a adoção de metodologias intra e transdisciplinares é um processo complexo que requer a consolidação de metodologias de ensino inovadoras com caráter interdisciplinar. 
</t>
  </si>
  <si>
    <t xml:space="preserve">A PROGRAD continuará orientando os cursos no processo de revisão de PPCs e contemplando a temática nas ações de formação pedagógica.  Em relação à iniciativa, cabe registrar que a adoção de metodologias intra e transdisciplinares é um processo complexo que requer a consolidação de metodologias de ensino inovadoras com caráter interdisciplinar. </t>
  </si>
  <si>
    <t xml:space="preserve">A PROGRAD tem orientado continuamente os Núcleos Docentes Estruturantes e Comissões de Cursos para que mencionem, nos PPCs, e acompanhem a implementação, na prática, quanto à utilização de metodologias de ensino inovadoras.
Para auxiliar os Cursos no processo de revisão do PPC, foi atualizado o documento “Elementos do Projeto Político-Pedagógico de Curso de Graduação da UNIPAMPA”  em novembro de 2021. 
A PROGRAD continuará orientando os cursos no processo de revisão de PPCs e contemplando a temática nas ações de formação pedagógica. Em relação à iniciativa, cabe registrar que a adoção de metodologias inovadoras é um processo complexo que pressupõe, antes de tudo, o conhecimento acerca de referenciais teóricos sobre inovação pedagógica pelos docentes sendo que, neste sentido, a PROGRAD tem pautado a inovação pedagógica nas reuniões/encontros com os cursos de graduação, em especial aqueles em processo de avaliação externa, bem como está sendo organizada, para realização no início do semestre letivo 2023/1, uma Roda de Conversa com o título “Inovação Pedagógica como inédito viável no cotidiano das práticas docentes”. O evento seria realizado em 13/12/2022 mas precisou ser reagendado devido ao jogo do Brasil nas semifinais da Copa do Mundo 2022. 
</t>
  </si>
  <si>
    <t>Meta alcançada. Como a meta é cumulativa, foram considerados os dados referentes dois semestres de 2022. Desta forma, solicitamos que seja inserido no relatório final de monitoramento de 2022 o valor igual a 58.</t>
  </si>
  <si>
    <t>Definição de políticas de apoio para os cursos interdisciplinares com diversas ênfases na formação</t>
  </si>
  <si>
    <t>Número de ações de apoio para os cursos interdisciplinares</t>
  </si>
  <si>
    <t>No primeiro semestre de 2022 foram criados 9 Grupos de Pesquisa no Diretório de Grupos de Pesquisa do CNPq. No CNPq não há a opção de seleção da área interdisciplinar, mas considerando que normalmente os grupos envolvem pesquisadores de diferentes cursos de graduação e pós-graduação e diferentes áreas, pode-se considerar que os grupos criados atuem de forma interdisciplinar.
Em relação ao indicador número de ações de apoio para os cursos interdisciplinares, no âmbito do ensino de graduação, no primeiro semestre de 2022, foram realizadas várias ações de formação pedagógica e capacitação em tecnologias digitais (Moodle) a distância, contemplando diferentes temáticas. Além disso, foram realizadas várias chamadas internas, com finalidades diversas como: Apoio a divulgação institucional, Monitoria de Apoio à Produção de Materiais Educacionais Digitais Acessíveis, Monitoria e Cursos de Nivelamento para Componentes Curriculares com Altas Taxas de Reprovação, Apoio à Gestão Acadêmica, e Apoio às Atividades de Ingresso. Todas essas ações tinham a finalidade de qualificar os cursos interdisciplinares, assim como os demais cursos.</t>
  </si>
  <si>
    <t>Em relação ao indicador número de ações de apoio para os cursos interdisciplinares, no âmbito do ensino de graduação, realizadas no segundo semestre de 2022, podemos elencar: Roda de Conversa: Perspectivas da oferta de carga horária EAD em cursos presenciais; e o 4º Curso de Formação Pedagógica. Todas essas ações tinham a finalidade de qualificar os cursos interdisciplinares, assim como os demais cursos.
No segundo semestre de 2022 foram criados 3 Grupos de Pesquisa no Diretório de Grupos de Pesquisa do CNPq. No CNPq não há a opção de seleção da área interdisciplinar, mas considerando que normalmente os grupos envolvem pesquisadores de diferentes cursos de graduação e pós-graduação e diferentes áreas, pode-se considerar que os grupos criados atuem de forma interdisciplinar.</t>
  </si>
  <si>
    <t xml:space="preserve">As ações de apoio para os cursos interdisciplinares, no âmbito do ensino de graduação, realizadas no segundo semestre de 2022 foram: Roda de Conversa: Perspectivas da oferta de carga horária EAD em cursos presenciais; e o 4º Curso de Formação Pedagógica. Todas essas ações tinham a finalidade de qualificar os cursos interdisciplinares, assim como os demais cursos.
Vale ressaltar que no monitoramento do primeiro semestre de 2022 foram informadas 6 ações. Desta forma, ao total foram executadas 6 ações, ultrapassando a meta anual deste indicado.
</t>
  </si>
  <si>
    <t>Número de grupos de pesquisa interdisciplinares criados no ano</t>
  </si>
  <si>
    <t xml:space="preserve">PROPPI </t>
  </si>
  <si>
    <t>Revisão dos PPC’s dos cursos de graduação</t>
  </si>
  <si>
    <t>Percentual de PPC’s revisados de acordo com a legislação vigente</t>
  </si>
  <si>
    <t xml:space="preserve">Informamos que 69 cursos de graduação (95% do total) enviaram os PPCs para revisão pela PROGRAD até 2022/1. Neste semestre, o trabalho de revisão de PPCs contemplou 12 cursos presenciais. É importante mencionar que os cursos de graduação têm sido orientados continuamente no processo de revisão de PPCs,  tendo em vista o encaminhamento dos Projetos para análise e o atendimento da legislação vigente, conforme observa-se no  processos SEI 23100.010611/2021-76, 23100.012317/2021-07 e 23100.005848/2020-54.  Neste contexto, a publicação da Resolução CNE/CES Nº 1, de 29 de dezembro de 2020, estabelecendo o acréscimo de 1 (um) ano ao prazo de implantação das novas Diretrizes Curriculares Nacionais (DCNs), pode ter contribuído para a diminuição do número de PPCs enviados para revisão. </t>
  </si>
  <si>
    <t xml:space="preserve">Informamos que 70 cursos de graduação (97 % do total) enviaram os PPCs para revisão pela PROGRAD até 2022. Neste ano, o trabalho de revisão de PPCs contemplou 44 cursos presenciais. É importante mencionar que os cursos de graduação têm sido orientados continuamente no processo de revisão de PPCs,  tendo em vista o encaminhamento dos Projetos para análise e o atendimento da legislação vigente, conforme observa-se nos  processos SEI 23100.010611/2021-76, 23100.012317/2021-07 e 23100.005848/2020-54.  Neste contexto, a publicação da Resolução CNE/CES Nº 1, de 29 de dezembro de 2020, estabelecendo o acréscimo de 1 (um) ano ao prazo de implantação das novas Diretrizes Curriculares Nacionais (DCNs), pode ter contribuído para a diminuição do número de PPCs enviados para revisão no período de 2020 a 2021. </t>
  </si>
  <si>
    <t>Objetivo 2 – Aprimorar o ensino de Pós-Graduação na Universidade.</t>
  </si>
  <si>
    <t>Aperfeiçoamento dos Programas de Pós-Graduação da Universidade</t>
  </si>
  <si>
    <t>Nº de cursos avaliados pela CAPES com conceito 4</t>
  </si>
  <si>
    <t>PROPPI</t>
  </si>
  <si>
    <t>Não houve ainda a publicação da avaliação quadrienal da CAPES, não sendo possível modificar os parâmetros. A PROPPI trabalhou na qualificação dos Programas de Pós-Graduação para que se possa aumentar as notas na avaliação, cujo o resultado esperasse para o final de 2022.</t>
  </si>
  <si>
    <t>Aguardando os resultados da Avaliação Quadrienal da CAPES.</t>
  </si>
  <si>
    <t>Com a publicação do resultado da avaliação quadrienal da CAPES ao final de 2022, foi ultrapassado a meta prevista tanto para PPGs com conceito 4, como para os com conceito 5. Apenas não foi executada a meta para PPG com conceito 6. O não atingimento da mesma se da pelo fato da meta definida ser ambiciosa de mais para a estrutura atual da Instituição.</t>
  </si>
  <si>
    <t>Com a publicação do resultado da avaliação quadrienal da CAPES, ficou comprovada que a meta traçada foi atingida com folga.</t>
  </si>
  <si>
    <t>Nº de cursos avaliados pela CAPES com conceito 5</t>
  </si>
  <si>
    <t>Nº de cursos avaliados pela CAPES com conceito 6 ou maior</t>
  </si>
  <si>
    <t>O não atingimento da mesma se da pelo fato da meta definida ser ambiciosa de mais para a estrutura atual da Instituição.</t>
  </si>
  <si>
    <t>Apoio ao aperfeiçoamento da qualidade nos cursos de pós-graduação (stricto sensu)</t>
  </si>
  <si>
    <t>Evolução dos resultados das avaliações externas</t>
  </si>
  <si>
    <t>Não houve ainda a avaliação quadrienal, não sendo possível modificar os parâmetros. A PROPPI trabalhou na qualificação dos Programas de Pós-Graduação para que se pudesse ampliar as notas na avaliação, curso resultado devem ser publicados ainda em 2022.</t>
  </si>
  <si>
    <t>Não a publicação dos resultados da avaliação quadrienal pela CAPES.</t>
  </si>
  <si>
    <t>O não atingimento da totalidade da meta se deu pelo fato da meta definida ser ambiciosa de mais para a estrutura atual da Instituição.</t>
  </si>
  <si>
    <t>O indicativo de meta foi alcançado, mas não em sua totalidade pela situação da instituição ser ainda considerada nova e em implantação.</t>
  </si>
  <si>
    <t>Apoio ao aperfeiçoamento da qualidade nos cursos de pós-graduação (lato sensu)</t>
  </si>
  <si>
    <t>Evolução dos resultados das avaliações internas</t>
  </si>
  <si>
    <t>Informamos que esses dados não existem, pois os cursos de pós-graduação lato sensu não são avaliados nem externamente, nem internamente. A sugestão é que se retire este item do monitoramento ou que se crie um parâmetro válido para a avaliação dos cursos de pós-graduação lato sensu.</t>
  </si>
  <si>
    <t>Ampliação da cooperação com instituições nacionais e internacionais para intercâmbios e projetos de cooperação que fomentem a pesquisa e o ensino de pósgraduação</t>
  </si>
  <si>
    <t>Número de projetos institucionalizados que tenham como foco a cooperação interinstitucional dentro do país</t>
  </si>
  <si>
    <t xml:space="preserve">PROPLAN / PROPPI </t>
  </si>
  <si>
    <t>Talvez os indicadores estejam superestimados.</t>
  </si>
  <si>
    <t>Três convênios formalizados pela Divisão de convênios e quatro projetos com participação de fundação de apoio no âmbito nacional.</t>
  </si>
  <si>
    <t>Número de projetos institucionalizados que tenham como foco a cooperação
Interinstitucional fora do país</t>
  </si>
  <si>
    <t>DAIINTER / PROPPI</t>
  </si>
  <si>
    <t>não alcançada</t>
  </si>
  <si>
    <t>Ampliação da oferta de pós-graduação</t>
  </si>
  <si>
    <t>Número de cursos novos ofertados (lato Sensu)</t>
  </si>
  <si>
    <t>Com as retomadas as atividades presenciais pós-pandemia foram lançadas diversos editais de processos seletivos para o período de 2022/1. A PROPPI trabalhou para ampliar a oferta de cursos e atingir as metas propostas, durante o ano de 2022.</t>
  </si>
  <si>
    <t>-Chamada em andamento, após paralisações de chamadas contínuas para cursos presenciais no pós-pandemia. Previsão de abertura de novos cursos em 2023/1</t>
  </si>
  <si>
    <t>Com relação a novos cursos stricto sensu ofertados pela Universidade, o calendário CAPES de APCN está em andamento. Onde se ressalta que a UNIPAMPA tem cinco propostas de cursos novos em tramitação. A oferta de vagas (quantitativo) é algo que não é a PROPPI que define, sendo que cada PPG deve avaliar de acordo com a sua capacidade, sendo que se deve levar em consideração que é melhor manter qualidade do que ter quantidade. Além disso, o próprio fato do calendário de APCNs da CAPES ter sido suspenso por um longo período prejudicou o aumento de vagas ofertadas a nível stricto sensu, pois, se imagina, que na previsão do PDI devem ter contado com os novos cursos para indicar o quantitativo de vagas ofertadas.</t>
  </si>
  <si>
    <t>Desde a pandemia, algumas atividades lato sensu tiveram de ser revistas, com novo planejamento, o que implicou a diminuição da oferta. Salienta-se que com a inserção de oferta de cursos UAB, a PROPPI passou a realizar 12 processos seletivos para pessoal interno que antes não eram sua incumbência, o que demandou uma atenção não prevista de seus servidores.</t>
  </si>
  <si>
    <t>Número de vagas ofertadas nos cursos (lato sensu)</t>
  </si>
  <si>
    <t>-Devido ao cancelamento das chamadas internas no período de pandemia, apenas os programas de Residência Multiprofissional tiveram abertura de novas vagas no primeiro semestre de 2022.</t>
  </si>
  <si>
    <t>Número de cursos novos ofertados (stricto sensu)</t>
  </si>
  <si>
    <t>O calendário da Análise de Propostas de Cursos Novos (APCN) da CAPES, ainda esta em andamento.</t>
  </si>
  <si>
    <t>Com relação a novos cursos stricto sensu ofertados pela Universidade, o calendário CAPES de APCN está em andamento. Onde se ressalta que a UNIPAMPA tem cinco propostas de cursos novos em tramitação. Não havendo cursos novos aprovados no período.</t>
  </si>
  <si>
    <t>Número de vagas ofertadas nos cursos stricto sensu</t>
  </si>
  <si>
    <t>O número de vagas esta ainda abaixo da Meta, ainda pela transição de atividades de ensino remoto emergencial (ERE) para atividades presenciais, havendo uma reestruturação das metodologias utilizadas. Destacando que é prática que no 2022/2 do ano haja um maior número de oferta de vagas.</t>
  </si>
  <si>
    <t>A oferta de vagas (quantitativo) é de competência de cada PPG definir em função da avaliação quanto a sua capacidade de trabalho e produção, considerando a qualidade da pós-graduação.</t>
  </si>
  <si>
    <t>Melhoria da formação acadêmica para o ensino (Didática Docente) nos programas de pós-graduação da Universidade</t>
  </si>
  <si>
    <t>Percentual de cursos que apresentem disciplina de Didática Docente ou Estágio Docente como Obrigatória</t>
  </si>
  <si>
    <t>Com a retomada das atividades presenciais pós-pandemia de COVID-19 e com base, em ações da PROPPI de sensibilização em função da Avaliação da CAPES e PDI, houve um acréscimo de 180% em relação ao semestre anterior (20% - 5 cursos – 2022/1) quanto a número de cursos que ofertam o componente curricular de estágio docente e/ou similares para o período de 2022/1, como obrigatório. Mas um ponto terá que ser avaliado quando da revisão da Iniciativa pela Comissão Gestora do PDI da Universidade. Que é o fato do indicador traçado (Percentual de cursos que apresentem disciplina de Didática Docente ou Estágio Docente como obrigatória) não observar a existência na Universidade de Cursos de Pós-Graduação Stricto Sensu que são Profissionais, onde a oferta de disciplinas de formação docente não é foco ou objetivo para formação de Recursos Humanos. Se o indicativo observasse esta questão e fosse limitado, tão somente, aos cursos acadêmicos, a Instituição, quase atingiria a totalidade da meta para 2023, neste semestre.</t>
  </si>
  <si>
    <t>56% (14 cursos de 25 cursos de Mestrado e Doutorado) ofertaram no período o componente de forma obrigatória. Sendo que 5 cursos optaram por ofertar estágio docente ou componente curricular semelhante em suas grades, como não obrigatório.</t>
  </si>
  <si>
    <t>Com a retomada das atividades presenciais pós-pandemia de COVID-19 e com base, em ações da PROPPI de sensibilização em função da Avaliação da CAPES e PDI da Universidade, ocorreu uma variação para cima no indicador com relação ao período de 2022/1, no número de cursos que ofertam o componente curricular de estágio docente e/ou componentes similares para o período, como obrigatório. Para o período de 2022/2, o total de cursos que possuem componente curricular relacionado à didática e ao trabalho pedagógico na Educação Superior ou Estágio Docente como obrigatórios, foi de 16 cursos distribuídos em 12 PPGs. Desta maneira, se tem o percentual de 64% dos PPGs atendendo a demanda. Registra-se que a CAPES regulamenta a obrigatoriedade do componente curricular apenas para estudantes bolsistas. E, que um ponto terá que ser avaliado quando da revisão da Iniciativa pela Comissão Gestora do PDI da Universidade. Que é o fato do indicador traçado (Percentual de cursos que apresentem disciplina de Didática Docente ou Estágio Docente como obrigatória) não observar a existência na Universidade de Cursos de Pós-Graduação Stricto Sensu que são Profissionais, onde a oferta de disciplinas de formação docente não é foco ou objetivo para formação de Recursos Humanos. Se o indicativo observasse esta questão e fosse limitado, tão somente, aos cursos acadêmicos, a Instituição, quase atingiria a totalidade da meta para 2023, neste semestre.</t>
  </si>
  <si>
    <t>64% (16 cursos de 25 cursos de Mestrado e Doutorado) ofertaram no período o componente curricular de forma obrigatória.</t>
  </si>
  <si>
    <t>Objetivo 3 – Desenvolver as ações de pesquisa e proporcionar o espaço para a produção e o desenvolvimento da inovação na pesquisa científica e tecnológica</t>
  </si>
  <si>
    <t>Desenvolvimento e consolidação dos grupos de pesquisa da Universidade</t>
  </si>
  <si>
    <t>Número de grupos de pesquisa que possuem interação com o setor produtivo através de projetos de pesquisa registrados na Universidade</t>
  </si>
  <si>
    <t>Informação de caráter anual</t>
  </si>
  <si>
    <t>- O quantitativo de produções necessita ser uma meta anual e não semestral, a atualização dos currículos Lattes pelos servidores pode ocorrer em qualquer época do ano, e uma publicação publicada no primeiro semestre pode ser contabilizada no segundo se o currículo não for atualizado no ato da publicação do artigo.
- A meta do valor total de recursos financeiros aplicados aos GPs está muito elevada, o orçamento da PROPPI para as chamadas internas destinadas aos GPs não atinge este valor, não sendo possível alcançar esta meta.</t>
  </si>
  <si>
    <t>Conferência realizada através das informações do SAP/GURI, contidas no relatório 14948 - SAP - Quantitativo dos grupos com interação com o setor produtivo</t>
  </si>
  <si>
    <t>Número de tecnologias produzida por grupo de pesquisa</t>
  </si>
  <si>
    <t>A meta foi superada. Informação fornecida pela DIT.</t>
  </si>
  <si>
    <t>Número de produções científica dos grupos de pesquisa da Universidade</t>
  </si>
  <si>
    <t>Foram consideradas o somatório do número de produções científicas (artigos científicos do ano de 2022)</t>
  </si>
  <si>
    <t>Valor total dos recursos financeiros aplicados nos grupos de pesquisa</t>
  </si>
  <si>
    <t>Os valores aplicados nos GPs foram:
- Chamada Interna de Apoio a Grupos de Pesquisa- AGP (fomento destinado aos Grupos de Pesquisa da instituição certificados no DGP do CNPq): R$ 270.948,23
- e de forma indireta a Chamada Interna de Apoio aos Programas de Pós-Graduação - APPG, que embora contemple PPGs da instituição, estes são compostos por membros dos GPs. R$: 41.241,41
- não estão contabilizados neste montante, mas muitas bolsas de IC e IT podem ter relação direta com os GPs, no entanto não temos esta informação precisa, o mesmo para o edital Inovapampa, que a solicitação é feita pelo coordenador do projeto e não por um GP.
Mesmo se estes outros financiamentos fossem contabilizados, a meta de R$ 1.200.000,00 está muito elevada, não seria alcançada.</t>
  </si>
  <si>
    <t>Ampliação do número de projetos de Pesquisa e Inovação no âmbito da Universidade</t>
  </si>
  <si>
    <t>Somatório do número de projetos submetidos em editais internos</t>
  </si>
  <si>
    <t>*</t>
  </si>
  <si>
    <t>Número obtido através do relatório de submissões dos seguintes Editais e Chamadas Internas:
PRO-IC: 122; INOVAPAMPA:8; INOVABOLSAS: 19; PDA: 143; AGP: 31.</t>
  </si>
  <si>
    <t>Não há, atualmente, uma forma de obter todas estas informações nos sistemas Institucionais. 
Para os editais externos temos apenas o quantitativo de submissões à editais externos que exigem cartas de anuência da instituição, outros editais, necessita-se conferir os resultados nas páginas das agências de fomento que nem sempre indicam a instituição dos contemplados.</t>
  </si>
  <si>
    <t>No segundo semestre de 2022 tivemos 96 submissões à Chamada Interna PRO-IC- Incentivo à Pesquisa e 56 submissões na Chamada PRO-IC- Mulheres na Ciência.
Lembrando que no primeiro semestre de 2022 houve a submissão de 323 propostas às chamadas internas da Proppi.</t>
  </si>
  <si>
    <t>Número de projetos submetidos em editais externos</t>
  </si>
  <si>
    <t>Total de recursos (em R$) recebidos pela Instituição advindos de editais de fomento à pesquisa científica e yecnológica</t>
  </si>
  <si>
    <t xml:space="preserve">PROPPI / PROPLAN </t>
  </si>
  <si>
    <t>Recursos externos de órgãos de fomento:
FINEP: R$ 4.913.497,78 e R$ 1.325.307,04
CNPq (bolsas de IC/IT): R$ 345.600,00
FAPERGS (bolsas de IC/IT): R$ 624.000,00
CAPES (bolsas de PG): 3.294.000,00
FAPERGS (bolsas de PG): 40.500,00
TOTAL: R$ 10.542.904,80</t>
  </si>
  <si>
    <t>Aumento do número de projetos
interinstitucionais registrados na
Universidade</t>
  </si>
  <si>
    <t>PROPPI /DAEINTER / PROPLAN</t>
  </si>
  <si>
    <t>Os valores representam a diferença entre o número informado no monitoramento 2021/2(60), já que atualmente temos 133 projetos registrados e ativos no SAP (Sistema Acadêmico de Projetos).</t>
  </si>
  <si>
    <t>Ampliação a participação docente em atividades de Pesquisa, Desenvolvimento e Inovação nas diferentes áreas do conhecimento</t>
  </si>
  <si>
    <t>Percentual de docentes envolvidos em atividade de pesquisa na qualidade de coordenador da pesquisa</t>
  </si>
  <si>
    <t>As informações foram obtidas realizando consultas aos relatórios de dois sistemas independentes, SIPPEE e SAP.</t>
  </si>
  <si>
    <t>Atualmente existem dois sistemas de registro de projetos o SIPPEE e o SAP, o que dificulta a obtenção exata destas informações.</t>
  </si>
  <si>
    <t>Percentual de docentes envolvidos em atividade de pesquisa na qualidade de participante da pesquisa</t>
  </si>
  <si>
    <t>Incentivo financeiro à pesquisa científica tecnológica e inovação</t>
  </si>
  <si>
    <t>Recursos do orçamento da Universidade destinados à gestão de incubadoras e aos parques tecnológicos</t>
  </si>
  <si>
    <t>PROPPI/ PROPLAN</t>
  </si>
  <si>
    <t>teve um contingenciamento de recursos e esse valor executado foi para atender despesas com pagamento de água, luz, anuidades da REGINP e diárias.
Diagnóstico: atendimento das demandas operacionais do setor com exito.</t>
  </si>
  <si>
    <t>A gestão superior da UNIPAMPA conseguiu articular e receber três emendas parlamentares no valor total de R$ 1.000.000,00 para a construção de três incubadoras de empresas a serem instaladas nas Unidades Acadêmicas Caçapava do Sul, Itaqui e Bagé. O projeto das incubadoras foi elaborado pela AGIPAMPA/PROPPI e a definição de quais Unidades receberão cada prédio foi realizada pelos próprios parlamentares. As licitações das obras já ocorreram e espera-se a entrada em funcionamento das três unidades no segundo semestre de 2023.</t>
  </si>
  <si>
    <t>A meta foi extrapolada em virtude do recebimento de três emendas parlamentares</t>
  </si>
  <si>
    <t>Número de bolsas de iniciação científica disponibilizadas no ano</t>
  </si>
  <si>
    <t>Este valor se refere somente a bolsas com início da vigência no primeiro semestre de 2022, até o momento, somente o PDA Pesquisa com 91 cotas de bolsa.</t>
  </si>
  <si>
    <t>No segundo semestre foram disponibilizadas 72 bolsas PRO-IC Iniciação Científica; 41 PRO-IC Incentivo à Pesquisa; 26 PRO-IC Mulheres na Ciência; 29 Inovabolsas e 10 Empreendebolsas.</t>
  </si>
  <si>
    <t>Número de bolsas de pesquisa
disponibilizadas no ano de agentes
externos à Universidade (CNPQ,
CAPES, FAPERGS)</t>
  </si>
  <si>
    <t>Bolsas recebidas de agências de fomento: 
Bolsas de IC/IT CNPq: 84 (PIBIC, PIBIC- Af, PIBITI, PIBIC- EM)
Bolsas de IC/IT FAPERGS: 104 (PROBIC e PROBITI)
Bolsas de PG CAPES: 155
Bolsas de PG FAPERGS: 27</t>
  </si>
  <si>
    <t>Apoio à divulgação da produção científica e tecnológica em periódicos certificados pela CAPES e à publicação de livros e capítulo de livros</t>
  </si>
  <si>
    <t>Número de capítulo de livros publicados por servidores da Universidade</t>
  </si>
  <si>
    <t>PROPPI/ DAIINTER/ PROEXT</t>
  </si>
  <si>
    <t>No que tange à produção científica e tecnológica de servidores da Unipampa em periódicos certificados pela CAPES e à publicação de livros e capítulos, é necessário um aprimoramento dos meios de controle no sistema e captação das informações.
Sobre as publicações da Editora da Unipampa, a meta não foi alcançada devido à implantação do setor não estar concluída.</t>
  </si>
  <si>
    <t>As metas para as publicações são atingidas mas dependemos da atualização do Lattes pelos servidores.
O extrator não extraiu a informação dos capítulos de livros publicados de forma correta (está contabilizando capítulos de livros de outros anos), por isso considerou-se o valor da meta como sendo o quantitativo de capítulos publicados.
Não houve disponibilização de recursos financeiros para a publicação de artigos.</t>
  </si>
  <si>
    <t>Número de livros publicados por servidores da Universidade</t>
  </si>
  <si>
    <t>Em virtude da pandemia de Covid-19, o desenvolvimento de algumas pesquisas foram prejudicadas nos últimos dois anos, o que resultou em uma menor publicação de livros.</t>
  </si>
  <si>
    <t>Os dados foram obtidos do extrator do currículo lattes no Guri.
Não há como obter a informação do quantitativo semestral diretamente no sistema. Para o levantamento desta informação (semestral), consideraram-se os dados extraídos do ano de 2022 descontando o valor informando em 2022/1.</t>
  </si>
  <si>
    <r>
      <t xml:space="preserve">Número de artigos científicos publicados em periódicos com </t>
    </r>
    <r>
      <rPr>
        <b/>
        <i/>
        <sz val="11"/>
        <color indexed="8"/>
        <rFont val="Calibri"/>
        <family val="2"/>
      </rPr>
      <t>qualis</t>
    </r>
    <r>
      <rPr>
        <b/>
        <sz val="11"/>
        <color indexed="8"/>
        <rFont val="Calibri"/>
        <family val="2"/>
      </rPr>
      <t xml:space="preserve"> CAPES por servidores da Universidade no ano</t>
    </r>
  </si>
  <si>
    <t>Atualmente, os relatórios gerados pelo Sistema Acadêmico de Projetos (SAP), apresentam somente o número total de artigos publicados no primeiro semestre de 2022.</t>
  </si>
  <si>
    <t>A ferramenta de extração dos dados do currículo Lattes implementada no GURI não permite fazer a conferência se a revista possui Qualis, quando se trabalha com um grupo grande de servidores (já que o Qualis tem 49 áreas de avaliação) e é necessário selecionar alguma área na hora de gerar os relatórios.
Também não há como obter a informação do quantitativo semestral diretamente no sistema, mas no entanto, para o levantamento desta informação (semestral), consideraram-se os dados extraídos do ano de 2022 descontando o valor informando em 2022/1.
Também não é possível diferenciar se o artigo é publicado em periódico internacional.</t>
  </si>
  <si>
    <t>Número de artigos científicos publicados em periódicos internacionais por servidores da Universidade no ano</t>
  </si>
  <si>
    <t>Número de livros publicados pela Editora da Universidade</t>
  </si>
  <si>
    <t>Até o momento não forma publicados livros pela editora, visto que o conselho editorial passou por reestruturação no final de 2021 e vem trabalhando para a devida implantação.</t>
  </si>
  <si>
    <t>A Editora não está funcionando.</t>
  </si>
  <si>
    <t>Total de recursos disponibilizados com essa finalidade no ano</t>
  </si>
  <si>
    <t xml:space="preserve">Não foram disponibilizados recursos financeiros para esta finalidade neste ano.
Devido ao reposicionamento de não se publicar em periódicos pagos não foram publicadas chamadas de apoio a publicação.
Existe um movimento nacional neste sentido já que a CAPES assina os periódicos que estão disponíveis no Periódicos Capes.
</t>
  </si>
  <si>
    <t xml:space="preserve">Objetivo 4 – Refinar a participação da Universidade em atividades/ações de extensão universitária </t>
  </si>
  <si>
    <t>Estímulo à inserção da Extensão nos Currículos dos Cursos</t>
  </si>
  <si>
    <t>Percentual de PPC’s que atendem ao tema e as legislações pertinentes</t>
  </si>
  <si>
    <t>PROGRAD/ PROEXT</t>
  </si>
  <si>
    <t xml:space="preserve">A PROGRAD e a PROEXT têm realizado ações conjuntas tendo em vista a curricularização da extensão nos cursos de graduação, bem como tramitou nas instâncias institucionais uma resolução para normatizar a curricularização da extensão (processo SEI 23100.009879/2020-84).  </t>
  </si>
  <si>
    <t>Com a prorrogação da Resolução CNE/CES nº 07, de 18 de dezembro de 2018 por um ano e com a aprovação da minuta da resolução da UNIPAMPA nas instâncias institucionais, foi elaborado um cronograma para o envio dos PPCs a partir de agosto de 2021 para revisão do Núcleo de PPCs/PROGRAD em conjunto com a PROEXT (processo SEI 23100.010611/2021-76), tendo em vista a inserção da extensão nos currículos dos cursos. Em 2022/1, 7 PPCs foram aprovados com a inserção da extensão.</t>
  </si>
  <si>
    <t>A PROGRAD e a PROEXT têm realizado, desde 2019, ações conjuntas tendo em vista a inserção da extensão nos cursos de graduação: reuniões com os 10 campi/cursos; abordagem da temática em Fóruns por Área de Conhecimento, organização de processos de orientações no SEI, criação e atualização de espaço no Moodle “Inserção da Extensão nos Currículos de Graduação da Unipampa” e outras conforme demanda dos cursos. Com a prorrogação da vigência da Resolução CNE/CES nº 07, de 18 de dezembro de 2018 (diretrizes da extensão na educação superior)  por um ano e com a aprovação da Resolução CONSUNI/UNIPAMPA Nº 317/2021, foi elaborado um novo cronograma para o envio dos PPCs (a partir de agosto de 2021) pelos cursos para revisão do Núcleo de PPCs/PROGRAD, registrado no processo SEI 23100.010611/2021-76, tendo em vista a inserção da extensão nos currículos dos cursos.
Em 2022/02, 46 PPCs contemplam a inserção da extensão.</t>
  </si>
  <si>
    <t>Fomento às ações de extensão Universitária</t>
  </si>
  <si>
    <t>Número de projetos de extensão registrados e com ações/atividades executadas no ano</t>
  </si>
  <si>
    <t>PROEXT</t>
  </si>
  <si>
    <t>Entende-se que a maioria das metas estão apresentando bons números. Como trata-se de meta anual, espera-se que sejam plenamente alcançadas até o fim do ano.</t>
  </si>
  <si>
    <t>323 projetos registrados na plataforma SIPPEE; 325 registrados na plataforma SAP. Uma vez que o SIPPEE está sendo descontinuado, informaremos apenas o número relativo ao SAP.</t>
  </si>
  <si>
    <t>Consideramos as metas em sua marioria atingidas.</t>
  </si>
  <si>
    <t>Projetos registrados no SAP = 428
Projetos registrados no SIPPEE = 319
Quantitativo no período (2/2022): 422</t>
  </si>
  <si>
    <t>Número de projetos de extensão registrados no ano que tenham como objetivo o atendimento do Plano Nacional de Educação</t>
  </si>
  <si>
    <t>Ações com temática de fronteira ou realizadas em zona de fronteira.</t>
  </si>
  <si>
    <t>42 ações de Formação Continuada registradas.
Quantitativo no período (2/2022): 20</t>
  </si>
  <si>
    <t>Número de pessoas capacitadas na Formação Continuada aos Profissionais da Educação Básica</t>
  </si>
  <si>
    <t>Trata-se de meta anual e que depende da entrega de relatórios, que ocorrem no segundo semestre.</t>
  </si>
  <si>
    <t>Foram certificadas 695 ações de formação continuada em 2022.</t>
  </si>
  <si>
    <t>Número de projetos de extensão registrados no ano que tenham como foco as comunidades fronteiriças das regiões da Universidade</t>
  </si>
  <si>
    <t>17 Cursos de Extensão + 3 projetos voltados à Educação Básica. Trata-se de meta anual, então espera-se que seja alcançada até o fim do ano.</t>
  </si>
  <si>
    <t>11 projetos com temática "fronteira" no SAP.
11 projetos com temática  "fronteira" no SIPpEE.
27 projetos em cidades gêmeas (Santana do Livramento e Jaguarão) no SAP
40 projetos em cidades gêmeas (Santana do Livramento e Jaguarão) no SIPPEE
Quantitativo no período (2/2022): 59</t>
  </si>
  <si>
    <t>Número de pessoas participantes
das ações de extensão da Universidade</t>
  </si>
  <si>
    <t>Certificados no período: 5.204
Participantes planetário: 2000</t>
  </si>
  <si>
    <t>9016 Certificados emitidos no período.
10.000 participantes no planetário.
Quantitativo no período (2/2022): 11.812</t>
  </si>
  <si>
    <t>Realização de atividades dedicadas à reflexão de alternativas para superação dos problemas sociais da região</t>
  </si>
  <si>
    <t>Número de campus que realizou a atividade no ano</t>
  </si>
  <si>
    <t xml:space="preserve">PROEXT/ PROGRAD/ PROPPI </t>
  </si>
  <si>
    <t>Espera-se que a meta seja alcançada até o final do ano.</t>
  </si>
  <si>
    <t>8 campus cadastraram eventos na plataforma SAP</t>
  </si>
  <si>
    <t>Total de eventos realizados no ano</t>
  </si>
  <si>
    <t>25 Eventos registrados na plataforma SAP</t>
  </si>
  <si>
    <t>25 eventos registrados no SAP (Seminários, Feiras, Mostras)
15 eventos registrados no SIPPEE (Seminários, Feiras, Mostras)
11 Editais de Extensão Lançados
1 Fórum de Cultura da Unipampa (online)
Total no período (2/2022): 27</t>
  </si>
  <si>
    <t xml:space="preserve">Objetivo 5 – Desenvolver a participação da Universidade no cenário nacional e internacional </t>
  </si>
  <si>
    <t>Estímulo ao multilinguismo</t>
  </si>
  <si>
    <t>Número de participantes da comunidade acadêmica em cursos em línguas estrangeiras</t>
  </si>
  <si>
    <t>DAEINTER</t>
  </si>
  <si>
    <t>Não foram recebidas informações pelas equipes responsáveis.</t>
  </si>
  <si>
    <t>Não informado.</t>
  </si>
  <si>
    <t>Em relação ao número de cursos ofertados em língua estrangeira informo além dos indicados acima, também foram ofertados 5 cursos com carga horário inferior à 20 horas pelo Programa IsF.
A oferta de cursos do projeto é dependente do número de estagiários e/ou bolsistas a cada semestre, pois os cursos são ministrados pelos estagiários e/ou bolsistas sob supervisão e orientação de um professor.</t>
  </si>
  <si>
    <t>A oferta de cursos do projeto é dependente do número de estagiários e/ou bolsistas a cada semestre, pois os cursos são ministrados pelos estagiários e/ou bolsistas sob supervisão e orientação de um professor.</t>
  </si>
  <si>
    <t>Número de pessoas da comunidade
participantes dos cursos em língua
Estrangeira</t>
  </si>
  <si>
    <t>Número de cursos ofertados em língua estrangeira com carga horária mínima de 20h</t>
  </si>
  <si>
    <t>Fomento à mobilidade internacional</t>
  </si>
  <si>
    <t>Número de atividades proporcionadas ou disponibilizadas (editais, chamadas públicas e Outros)</t>
  </si>
  <si>
    <t>Devido à situação pandêmica, as universidades não estão recebendo estudantes e as mobilidades virtuais estão se concentrando no segundo semestre.</t>
  </si>
  <si>
    <t>Com a retomada gradual das oportunidades de mobilidade internacional os números tendem a aumentar.</t>
  </si>
  <si>
    <t>Os editais de mobilidade internacional estão retornando aos poucos após a Pandemia de Covid-19.</t>
  </si>
  <si>
    <t>Número de vagas disponibilizadas em editais ou chamadas públicas para intercâmbio no ano</t>
  </si>
  <si>
    <t>Foram ofertadas mais de 100 vagas e apenas 6 estudantes foram contemplados.</t>
  </si>
  <si>
    <t>Incentivo à permuta internacional de ações acadêmicas</t>
  </si>
  <si>
    <t>Número de pessoas estrangeiras participantes de ações acadêmicas na Unipampa no ano</t>
  </si>
  <si>
    <t>DAEINTER/ PROPPI/ PROEXT/ PROGEPE</t>
  </si>
  <si>
    <t>Dados parciais.</t>
  </si>
  <si>
    <t>68 (sessenta e oito) discentes de cursos de Graduação e Pós-Graduação, sendo deste total 17 (dezessete) discentes somente de cursos de Pós-Graduação (Lato sensu e Stricto sensu) ofertados pela Universidade.</t>
  </si>
  <si>
    <t>Não informado pelas Pró-reitorias envolvidas.</t>
  </si>
  <si>
    <t>Número de servidores da Universidade participantes de ações acadêmicas fora do país</t>
  </si>
  <si>
    <t>Dados informados pela Progepe.</t>
  </si>
  <si>
    <t>Promoção de Evento Integrado de Ensino, Pesquisa e Extensão (SIEPE)</t>
  </si>
  <si>
    <t>N.º de participantes no evento</t>
  </si>
  <si>
    <t>DAEINTER  /PROPPI</t>
  </si>
  <si>
    <t>O evento é realizado no segundo semestre.</t>
  </si>
  <si>
    <t>No 14 SIEPE foram apresentados 748 trabalhos apresentados na categoria Pesquisa e Inovação. As metas foram alcançadas plenamente.</t>
  </si>
  <si>
    <t>Meta alcançada parcialmente.</t>
  </si>
  <si>
    <t>N.º de trabalhos apresentados na categoria “Pesquisa”</t>
  </si>
  <si>
    <t xml:space="preserve"> PROPPI / DAEINTER </t>
  </si>
  <si>
    <t>N.º de trabalhos apresentados na categoria “Extensão”</t>
  </si>
  <si>
    <t xml:space="preserve">PROEXT / DAEINTER </t>
  </si>
  <si>
    <t>Aperfeiçoamento Institucional</t>
  </si>
  <si>
    <t>Objetivo 6 – Adptar a estrutura organizacional, as estruturas de governança e as definições organizacionais frente aos novos desafios e a estrutura multicampi.</t>
  </si>
  <si>
    <t>Adequação das estruturas de funcionamento organizacional</t>
  </si>
  <si>
    <t>Revisão do Estatuto realizada</t>
  </si>
  <si>
    <t>GABINETE</t>
  </si>
  <si>
    <t>Em 2022/1, dos 72 cursos de graduação presenciais e a distância, 12 foram revisados de acordo com o novo PDI (assim como outras legislações vigentes). A PROGRAD tem orientado os NDEs sobre a importância de atualização do PPC em atenção à legislação e aos prazos indicados pelo MEC. Neste sentido, foi organizado um novo cronograma de envio de PPCs, conforme o processo SEI 23100.010611/2021-76, Ofício 12/2021/NPPP/DPD/CPDAA/PROGRAD/UNIPAMPA, emitido em 23 de junho de 2021 às coordenações de cursos de graduação.</t>
  </si>
  <si>
    <t>Revisão do Regimento realizada</t>
  </si>
  <si>
    <t>Na reunião do CONSUNI do dia 28 de abril de 2022 foi reformulada a Comissão Especial do Regimento da Reitoria, que deve formular proposta de Regimento no segundo semestre de 2022.</t>
  </si>
  <si>
    <t>Não foi realizada e, será encaminhada ao Gabinete da Reitoria para definição de quem e como essa revisão será realizada.</t>
  </si>
  <si>
    <t>Construção do Regimento das Unidades Universitárias</t>
  </si>
  <si>
    <t>Deverá ser executado no segundo semestre de 2022.</t>
  </si>
  <si>
    <t>Construção do Regimento das Unidades Universitárias não foi realizada e, será encaminhada ao Gabinete da Reitoria para definição de quem realizará e como será realizada, haja vista que o Regimento das Unidades deve se basear no Regimento da Reitoria. Na reunião 106ª RO do CONSUNI realizada no dia 25 de agosto, a atual Comissão Especial do Regimento da Reitoria se comprometeu e disse estar empenhada em concluir o trabalho que se arrasta desde 2014.</t>
  </si>
  <si>
    <t>nº de comissões reorganizadas e/ ou
Consolidadas</t>
  </si>
  <si>
    <t>Foram emitidas 106 Portarias que alteraram/criaram comissões até o dia 21/06/2022. Não estão incluídas as Portarias de recondução e prorrogação de Comissões de PAD, Sindicância e PAR.</t>
  </si>
  <si>
    <t>Foram emitidas 98 Portarias que alteraram/criaram comissões entre 01/07/2022 e 15/12/2022. Não estão incluídas as Portarias de recondução e prorrogação de Comissões de PAD, Sindicância e PAR.</t>
  </si>
  <si>
    <t>Número de PPC's revisados com o novo PDI</t>
  </si>
  <si>
    <t>No período de monitoramento, e desde o início do contexto da Pandemia Covid-19, constatou-se uma diminuição no número de PPCs enviados para revisão, sendo que o Parecer CNE/CES Nº 498/2020, em 06 de agosto de 2020 (aprovado pela Resolução CNE/CES Nº 1, de 29 de dezembro de 2020), estabeleceu o acréscimo de 1 (um) ano ao prazo de implantação das novas Diretrizes Curriculares Nacionais (DCNs), o que dilatou o prazo para envio dos PPCs indicado anteriormente. Também, foi publicada a Resolução CONSUNI/UNIPAMPA 317/2021 com orientações para inserção da extensão nos cursos de graduação. Diante disso, foi organizado um novo cronograma de envio de PPCs, conforme o processo SEI 23100.010611/2021-76. No segundo semestre a meta anual poderá ser alcançada.</t>
  </si>
  <si>
    <t>Em 2022, dos 72 cursos de graduação presenciais e a distância, 46 foram revisados de acordo com o novo PDI (assim como outras legislações vigentes). A PROGRAD tem orientado os NDEs sobre a importância de atualização do PPC em atenção à legislação e aos prazos indicados pelas legislações emitidas pelo MEC. Neste sentido, o cronograma mais recente para envio de PPCs consta no processo SEI 23100.010611/2021-76, encaminhado às Coordenações de Curso pelo Ofício 12/2021/NPPP/DPD/CPDAA/PROGRAD/UNIPAMPA, de 23 de junho de 2021. Destacamos que a meta é cumulativa. Desta forma, informamos os dados referente aos dois semestre de 2022. Assim, solicitamos que seja informado no relatório final o valor igual a 46.</t>
  </si>
  <si>
    <t>Criação da estrutura de Gabinetes de Projetos junto às Unidades Universitárias</t>
  </si>
  <si>
    <t>N° de gabinetes instalados e em funcionamento junto aos campi</t>
  </si>
  <si>
    <t>SM</t>
  </si>
  <si>
    <t>PROPLAN</t>
  </si>
  <si>
    <t>Talvez o texto da iniciativa precise de um maior detalhamento ou uma melhor redação ou simplesmente esteja equivocado. É preciso revisar o texto do indicados pois os setores consultados não sabem de que se trata exatamente.</t>
  </si>
  <si>
    <t>Com o advento dos interfaces de convênios e fundações de apoio a necessidade, por enquanto, foi suprida.
Foi solicitada a exclusão da iniciativa.</t>
  </si>
  <si>
    <t>Revisão da Estrutura de Governança da Universidade</t>
  </si>
  <si>
    <t>Revisão da Estrutura de Governança
Realizada</t>
  </si>
  <si>
    <t>GABINETE / PROPLAN / PROAD</t>
  </si>
  <si>
    <t xml:space="preserve">As reuniões de revisão dos processos, metas, ações e objetivos já foram iniciadas entre as equipes da PROPLAN/PROAD/DTIC  e Gabinete, com as demonstrações das atividades e ações de cada partícipe desta iniciativa.
A revisão da Estrutura de Governança da Instituição é uma atribuição do Comitê de Governança (Comitê Estratégico). Há uma proposta de Instrução Normativa, em que a parte de riscos já foi revisada pelo Comitê de Gestão de Riscos, mas faz-se necessário que o Comitê Estratégico atue na revisão de todo o documento e na publicação do mesmo.
</t>
  </si>
  <si>
    <t>Institucionalização da Política de
Gestão de Risco ao PDI</t>
  </si>
  <si>
    <t xml:space="preserve">PROPLAN / GABINETE / PROAD </t>
  </si>
  <si>
    <t>Avaliação das necessidades regionais quanto à criação de novos cursos</t>
  </si>
  <si>
    <t>Política definida para a criação de
novos cursos</t>
  </si>
  <si>
    <t>GABINETE / PROGRAD</t>
  </si>
  <si>
    <t>Em andamento.</t>
  </si>
  <si>
    <t>Foi criada uma comissão no CONSUNI para discutir e construir uma política para criação de novos cursos.</t>
  </si>
  <si>
    <t>Ainda não foi definida.</t>
  </si>
  <si>
    <t>Existe uma comissão especial formada no CONSELHO SUPERIOR, denominada COMISSÃO ESPECIAL PARA CRIAÇÃO DE PROPOSTA DE POLÍTICA DE CURSOS, que está trabalhando nesta política.</t>
  </si>
  <si>
    <t>Aperfeiçoamento dos processos administrativos</t>
  </si>
  <si>
    <t>Número de processos mapeados no
Ano</t>
  </si>
  <si>
    <t>o escritório mapeou 5 processos, metade da meta para o ano de 2022, conforme servidores do setor</t>
  </si>
  <si>
    <t>Parcialmente alcançada</t>
  </si>
  <si>
    <t>parcialmente alcançada</t>
  </si>
  <si>
    <t>o escritório mapeou 5 processos, metade da meta para o período</t>
  </si>
  <si>
    <t>Atribuição de competências e responsabilidades das estruturas organizacionais da Universidade</t>
  </si>
  <si>
    <t>Ato administrativo definindo competências e atribuições nas estruturas organizacionais da
reitoria (Pró-reitorias, coordenadorias, núcleos e divisões)</t>
  </si>
  <si>
    <t>GABINETE/ PROPLAN/ PROGEPE</t>
  </si>
  <si>
    <t>A Estrutura Organizacional da Universidade foi totalmente alinhada com a estrutura proposta no SIORG, o que possibilitou toda a sincronização com os demais sistemas utilizados pelo governo federal, indo ao encontro das definições organizacionais.</t>
  </si>
  <si>
    <t>Ato administrativo definindo competências e atribuições nas estruturas organizacionais das Unidades Universitárias (secretarias, setores e seções)</t>
  </si>
  <si>
    <t xml:space="preserve">Objetivo 7 – Aperfeiçoar os processos de comunicação interna e externa </t>
  </si>
  <si>
    <t>Adequação dos fluxos de comunicação interna</t>
  </si>
  <si>
    <t>Número de processos internos Mapeados</t>
  </si>
  <si>
    <t>Segundo o E-PROC, há um equívoco na forma como o PDI se refere a esta iniciativa (36), que se reporta a setor que trate de comunicação interna da instituição e seu respectivo aperfeiçoamento. O Escritório pode mapear processos de comunicação interna ou externa ao passo que for trabalhar em setores que possuem tais processos administrativos dentre suas tarefas, lembrando sempre que os processos que possuem atores externos não têm representação gráfica das atividades feitas por este ator externo, uma vez que este não é parte integrante do organograma da instituição.</t>
  </si>
  <si>
    <t>meta não alcançada</t>
  </si>
  <si>
    <t>O Escritório pode mapear processos de comunicação interna ou externa ao passo que for trabalhar em setores que possuem tais processos administrativos dentre suas tarefas, lembrando sempre que os processos que possuem atores externos não têm representação gráfica das atividades feitas por este ator externo, uma vez que este não é parte integrante do organograma da instituição.
Será solicitada a mudança de responsabilidade para o indicador.</t>
  </si>
  <si>
    <t xml:space="preserve">Segundo o E-PROC, há um equívoco na forma como o PDI se refere a esta iniciativa (36), que se reporta a setor que trate de comunicação interna da instituição e seu respectivo aperfeiçoamento. </t>
  </si>
  <si>
    <t>Adequação dos fluxos de comunicação externa</t>
  </si>
  <si>
    <t>Número de processos externos identificados e mapeados</t>
  </si>
  <si>
    <t>PROPLAN / GABINETE</t>
  </si>
  <si>
    <t>Há um equívoco na definição deste indicador. O EPROC não identifica "processos externos". A competência para o mapeamento de processos diz respeito aos processos institucionais da Unipampa, que obviamente são processos internos da instituição. A relação entre as atividades de nossos processos internos com os de outras instituições/órgãos, é representada de forma não detalhada nos diagramas realizados, como atividades de um ator externo à instituição.</t>
  </si>
  <si>
    <t>Há um equívoco na definição deste indicador. O EPROC não identifica "processos externos".</t>
  </si>
  <si>
    <t xml:space="preserve"> A competência para o mapeamento de processos diz respeito aos processos institucionais da Unipampa, que obviamente são processos internos da instituição. A relação entre as atividades de nossos processos internos com os de outras instituições/órgãos, é representada de forma não detalhada nos diagramas realizados, como atividades de um ator externo à instituição.
Será solicitada a mudança de responsabilidade para o indicador.</t>
  </si>
  <si>
    <t>Implantação da política de Comunicação da Universidade</t>
  </si>
  <si>
    <t>Política de comunicação implantada</t>
  </si>
  <si>
    <t>GABINETE / ACS</t>
  </si>
  <si>
    <t>A Política de Comunicação está em tramitação no CONSUNI, no momento, em análise pela Comissão de Regimentos e Normas (CRN). Ela foi construída ao longo do ano de 2021, mais precisamente de julho a outubro, a partir do Grupo de Trabalho Política Institucional de Comunicação da Unipampa (GT-COM), instituído pela Portaria Nº 959, de 16 de junho daquele ano. E encaminhada para o CONSUNI ainda no mês de outubro. É possível conferir o andamento no processo SEI 23100.002931/2018-57.</t>
  </si>
  <si>
    <t>Já foi executada.</t>
  </si>
  <si>
    <t xml:space="preserve">Objetivo 8 – Desenvolver mecanismos de aperfeiçoamento aos processos de gestão
</t>
  </si>
  <si>
    <t>Implantação da política de gestão de pessoas</t>
  </si>
  <si>
    <t>Política de Gestão de pessoas implantada</t>
  </si>
  <si>
    <t xml:space="preserve">PROGEPE </t>
  </si>
  <si>
    <t>Em virtude da pandemia do COVID-19, bem como da alteração dos gestores, e da necessidade de darmos atendimento a outras demandas emergenciais. Atualmente acreditamos que a politica deverá ser observada e construída em conjunto com outros setores institucionais. Assim sendo, a questão está em processo de avaliação.</t>
  </si>
  <si>
    <t>Existe uma Política a qual deve ser atualizada e melhor estruturada. Neste sentido acreditamos que a politica deverá ser observada e construída em conjunto com outros setores institucionais. 
Em virtude de outras demandas mais urgentes não temos prazo para estabelecermos</t>
  </si>
  <si>
    <t>Implantação de Política Institucional de Segurança Patrimonial</t>
  </si>
  <si>
    <t>Política implantada</t>
  </si>
  <si>
    <t>PROAD / DTIC / PROPLAN</t>
  </si>
  <si>
    <t>Está em andamento o edital de pregão para a aquisição de equipamentos de segurança patrimonial com previsão de compra no segundo semestre de 2022.</t>
  </si>
  <si>
    <t>Política de Segurança eletrônica definida</t>
  </si>
  <si>
    <t>Recursos aplicados no ano</t>
  </si>
  <si>
    <t xml:space="preserve">Através do processo 23100.019046/2022-93 a Unipampa está dando andamento ao novo processo de contratação de serviços de segurança e vigilância patrimonial armada em conjunto com o monitoramento eletrônico, que inclui o serviço de locação de sistema de alarme e monitoramento por vídeo IP na modalidade de comodato.
A escassez de recursos orçamentários teve grande impacto no alcance da iniciativa, visto que, não temos os recursos disponibilizados para tal contratação. </t>
  </si>
  <si>
    <t>Não houve recursos a serem disponibilizados para tal ação.</t>
  </si>
  <si>
    <t>Institucionalização da matriz de distribuição anual de recursos entre os campi (Matriz OCC)</t>
  </si>
  <si>
    <t>Resolução estabelecida</t>
  </si>
  <si>
    <t xml:space="preserve">PROPLAN / PROAD </t>
  </si>
  <si>
    <t>A institucionalização da Matriz de Distribuição anual de recursos entre os campi é um fator importante para a clareza da destinação orçamentária e para uma divisão adequada dos recursos. Entretanto, essa meta não foi atingida como havia sido planejado originalmente para o exercício 2019. A distribuição de recursos entre os campi permanece sendo realizada conforme a matriz instituída em 2010, sendo atualizada anualmente. A Gestão ainda está avaliando o quão eficiente, eficaz e oportuno para a Universidade é encaminhar essa discussão ao Consuni.</t>
  </si>
  <si>
    <t>A institucionalização da Matriz de Distribuição anual de recursos
entre os campi é um fator importante para a clareza da destinação orçamentária e
para uma divisão adequada dos recursos. Entretanto, essa meta não foi atingida como
havia sido planejado originalmente para o exercício 2019. A distribuição de recursos
entre os campi permanece sendo realizada conforme a matriz instituída em 2010,
sendo atualizada anualmente. Atualmente, de acordo com a discussão do tema no
FORPLAD, a proposição seria a vinculação do orçamento a um centro de custos por IES.
Esta discussão ainda está em andamento a fim de aprimorar a metodologia.</t>
  </si>
  <si>
    <t>Apoio ao desenvolvimento do processo de gestão dos cursos de graduação e pósgraduação</t>
  </si>
  <si>
    <t>Número de ações voltadas à superação das fragilidades identificadas nos processos de avaliação institucional (CPA, ENADE, regulação de cursos, CAPES, etc.)</t>
  </si>
  <si>
    <t xml:space="preserve">PROGRAD / PROPPI </t>
  </si>
  <si>
    <t> Para qualificar os processos e superar as fragilidades foram realizadas reuniões virtuais com as Direções dos Campi, Coordenação de Cursos, NDE e Comissão de cursos para contribuir na preparação dos cursos de graduação (Geofísica, Engenharia de Minas, Ciências Exatas, Ciência da Natureza, Geologia, Letras Português EaD, Administração Pública EaD, Enologia, Medicina, Geografia, Engenharia Agrícola,  Pedagogia EaD, 
Letras - Espanhol e Literatura Hispânica, Letras - Português e Literaturas de Língua Portuguesa, Enologia, Produção e Política Cultural e Relações Públicas) para os processos de avaliação de cursos (preenchimento de formulários de avaliação e visitas virtuais). Além das reuniões, a Prograd encaminhou as orientações às gestões dos cursos de graduação para preenchimento dos formulários e organização de documentos para a visita in loco, por e-mail e SEI.   
Também, para assessorar no processo de revisão de formulários de avaliação de cursos, foi designada uma Subcomissão de Avaliação dentre os integrantes da Comissão de Projetos Pedagógicos de Cursos e Avaliação (CPPCA), através da Portaria Unipampa nº 1.406 de 27 de setembro de 2021. No primeiro semestre foram realizadas duas reuniões para capacitação dos membros da Comissão.
A PROGRAD promoveu os Fóruns por Área de Conhecimento (Saúde e Licenciaturas) em articulação com as Coordenações de Cursos/NDEs, com a abordagem de diferentes temáticas visando qualificar o ensino superior. A Prograd também tem participado de reuniões com a CPA e CLA com o objetivo de desenvolver ações para sensibilizar toda a comunidade acadêmica sobre a importância dos processos de autoavaliação institucional e de cursos, assim como do processo de recredenciamento. 
1. Número de ações voltadas à superação das fragilidades identificadas nos processos de avaliação institucional (CPA, ENADE, regulação de cursos, CAPES etc.), considerando apenas o período de janeiro e junho do ano de 2022, foram realizadas as seguintes ações quanto a Pós-Graduação:
1) Revisão dos dados da coleta anual de informações do cursos stricto sensu pela Coordenação de Aperfeiçoamento de Pessoal de Nível Superior (CAPES) através da Plataforma Sucupira, enviando aos Programas de Pós-Graduação (PPGs) pareceres e orientações para melhorias - um exemplo é a indicação de horas dos professores na
graduação, que muitas vezes não vinha sendo preenchida e isso prejudicava a avaliação dos PPGs, sendo destacado nos pareceres da CAPES a pouca interação da pós-graduação com a graduação, o que prejudica a nota do Programa (um dos objetivos do PDI é aumentar o número de cursos com notas mais altas nas avaliações quadrienais);
2) Lançamento da Chamada Interna nº 12/2022 – de Apoio à Divulgação e Visibilidade aos Programas de Pós-graduação stricto sensu da UNIPAMPA, para seleção de bolsas de comunicação acadêmica para atuar nas atividades relacionadas à publicização das ações no âmbito dos Programas de Pós-graduação Stricto Sensu da UNIPAMPA, auxiliando na melhoria da visibilidade dos PPGs, bem como atração de novos alunos - um dos indicadores do PDI é o número de alunos nos PPGs. Além disso, a capes também avalia este item, assim como a visibilidade do programa;
3) Lançamento da Chamada Interna nº 11/2022, para seleção de bolsistas de comunicação acadêmica para atuar nas atividades relacionadas a publicização das ações realizadas no âmbito da PROPPI – UNIPAMPA, auxiliando na ampliação da visibilidade dos cursos de pós-graduação da Unipampa, bem como ações de pesquisa e inovação;
4) Lançamento da Chamada Interna PROPPI Nº 3/2022, para Seleção Interna de candidatos ao Programa Institucional de Doutorado Sanduíche no Exterior (PDSE), nos termos do Edital CAPES nº 10/2022, auxiliando na internacionalização dos PPGs da Unipampa - na chamada foram selecionados e indicados para a CAPES 3 estudantes de doutorado da Unipampa para período de estudos no exterior - o resultado final está prevista para ser publicado hoje - no PDI uma das metas é melhorar as interações internacionais. 
5) Lançamento da Chamada Interna 01/2022, com o objetivo de orientar e subsidiar a elaboração de propostas de novos cursos stricto sensu a serem apresentadas para avaliação da Coordenação de Aperfeiçoamento de Pessoal de Nível Superior (CAPES) no ano de 2022 - foram apresentadas propostas de novos cursos, sendo todas avaliadas por avaliadores ad hoc com posterior disponibilização de pareceres aos proponentes, para qualificação das propostas. Propostas foram aprovadas institucionalmente para envio à CAPES, sendo que está se aguardando o retorno da Autarquia quanto a autorização ou não para inícios das atividades dos cursos.
6) Lançamento da Chamada Interna 2022, com o objetivo de orientar e subsidiar a elaboração de propostas de novos cursos lato sensu - um dos indicadores do PDI é o número de cursos lato ofertados.
7) Orientação aos PPGs, via ofício, quanto a avaliassem a inclusão do estágio docente.
8) Lançamento de chamadas internas para editais de fomento de agências internas (FINEP, CAPES)), fornecendo apoio e incentivo aos PPGs e pesquisadores da Unipampa para arrecadação de recursos externos e qualificação da pesquisa e pós-graduação institucional.</t>
  </si>
  <si>
    <t xml:space="preserve">A fim de qualificar os processos e superar as fragilidades foram realizadas reuniões virtuais com as Direções dos Campi, Coordenação de Cursos, NDE e Comissão de cursos para contribuir na preparação dos cursos de graduação (Administração Pública - EaD, Ciência da Natureza (Dom Pedrito), Ciências da Natureza (Uruguaiana), Ciências Exatas, Engenharia Agrícola, Engenharia de Energia, Engenharia de Software, Enologia, Geofísica, Geologia, Geografia Licenciatura - EaD, Interdisciplinar em Tecnologia, Letras - Espanhol e Literatura Hispânica, Letras - Português e Literaturas de Língua Portuguesa, Produção e Política Cultural e Relações Públicas) para os processos de avaliação de cursos (preenchimento de formulários de avaliação e visitas virtuais). Além das reuniões, a Prograd encaminhou as orientações às gestões dos cursos de graduação para preenchimento dos formulários e organização de documentos para a visita in loco, por e-mail e SEI.   
A PROGRAD promoveu os Fóruns por Área de Conhecimento (Engenharias, Licenciaturas e Agrárias) em articulação com as Coordenações de Cursos/NDEs, com a abordagem de diferentes temáticas visando qualificar o ensino superior. A Prograd também tem participado de reuniões com a CPA e CLA com o objetivo de desenvolver ações para sensibilizar toda a comunidade acadêmica sobre a importância dos processos de autoavaliação institucional e de cursos, assim como do processo de recredenciamento. 
No segundo semestre foram realizadas reuniões de orientação e preparação com as coordenações de cursos que iriam participaram do ENADE de 2022 (Administração, Administração Pública, Ciências Econômicas, Gestão Pública, Jornalismo, Publicidade e Propaganda, Direito (São Borja), Direito (Santana do Livramento), Relações Internacionais e Serviço Social). No processo 23100.022187/2022-93 podem ser consultados as ações que foram desenvolvidas.
No âmbito da  Pós-Graduação, foram realizadas as seguintes ações no período de julho e dezembro do ano de 2022:
1) Envio de informativos de lives, cursos e notícias da CAPES relacionadas à avaliação quadrienal, com o objetivo de promover atualização de informações;
2) Encaminhamento de ofício individualizado com breve histórico sobre desenvolvimento do PPG após divulgação do resultado preliminar da avaliação quadrienal;
3) Suporte via e-mail quanto às dúvidas em relação aos procedimentos recursais após a divulgação do resultado preliminar da avaliação quadrienal;
4) Realização de videochamadas com o objetivo de orientar PPGs que tiveram aumento do conceito 3 para o 4 a fim de encaminhamento de proposta de cursos novos de doutorado;
5) Aquisição de licença da Plataforma Stela Experta – Módulo de PG (https://site.stelaexperta.com.br/a-stela-experta-pg/). Esta é uma ferramenta para acompanhamento das métricas de qualidade dos PPGs, interligada à Plataforma Sucupira, que auxilia na avaliação do programa para a tomada de decisões;
6) Realização de treinamento para utilização da Plataforma Stela Experta - Módulo PG com coordenadores(as) de PPGs;
7) Chamada Interna para MONITORIA DE APOIO À INCLUSÃO DE PESSOAS SURDAS E COM DEFICIÊNCIA NA PÓS-GRADUAÇÃO STRICTO SENSU. A chamada destinou-se à realização de ações de apoio à inclusão de pessoas surdas e com deficiência nos cursos e programas de pós-graduação stricto sensu da Unipampa, com vistas a minimizar barreiras comunicacionais, atitudinais, tecnológicas e de acesso ao conhecimento no ambiente de ensino-aprendizagem, em consonância com o disposto na LBI de 2015, artigo 3º, inciso IV, alínea “d”, “e” e “f” e artigo 27º;
8) APOIO AO DESENVOLVIMENTO DOS PPGs STRICTO SENSU - APPG. A chamada buscou fomentar projetos de pesquisa científica e tecnológica dos Programas de Pós-Graduação (PPGs) Stricto Sensu da UNIPAMPA visando a produção de conhecimento científico aplicado e de reconhecido mérito, com relevante aplicação no contexto social e na contribuição no desenvolvimento local, regional e nacional;
9) Chamada Interna MAI/DAI 2022. A chamada buscou apoiar propostas de Instituições Científicas, Tecnológicas e de Inovação (ICTs), que demonstrem capacidade para a execução do Programa MAI/DAI – Mestrado e Doutorado para Inovação;
10) Apoio às coordenações de PPGs na submissão de editais internos e externos, como por exemplo: PDPG/CAPES (bolsas de doutorado e de pós-doutorado), Edital Carrefour (AÇÕES AFIRMATIVAS DE CONCESSÃO DE BOLSAS DE
ESTUDO E PERMANÊNCIA PARA CURSOS DE GRADUAÇÃO E PROGRAMAS DE PÓS-GRADUAÇÃO), etc;
11) Edital nº 69/CAPES. A PROPPI participou do Edital, submetendo projeto para que os Programas de Pós-Graduação (PPGs) tivessem a concessão de bolsas de mestrado e doutorado no País, no âmbito do Programa Institucional de Bolsas de Pós-Graduação (PIBPG).
</t>
  </si>
  <si>
    <t>Meta alcançada. Importante somar-se com as ações informadas no monitoramento do primeiro semestre.</t>
  </si>
  <si>
    <t>Número de ações realizadas para superar as deficiências no campo da pesquisa e da extensão</t>
  </si>
  <si>
    <t>PROGRAD / PROPPI / PROEXT</t>
  </si>
  <si>
    <t>Vinculação e acompanhamento do Processo de Gestão (PDI, Plano de Gestão e Plano Diretor de Gestão das Unidades Universitárias)</t>
  </si>
  <si>
    <t>Número de ações realizadas</t>
  </si>
  <si>
    <t>A institucionalização da Matriz de Distribuição anual de recursos entre os campi é um fator importante para a clareza da destinação orçamentária e para uma divisão adequada dos recursos. Entretanto, essa meta não foi atingida como havia sido planejado originalmente para o exercício 2019. A distribuição de recursos entre os campi permanece sendo realizada conforme a matriz instituída em 2010, sendo atualizada anualmente. A Gestão ainda está avaliando o quão eficiente, eficaz e oportuno para a Universidade é encaminhar essa discussão ao Consuni.
Sobre o segundo indocador, o número informado expressa os resultados do monitoramento do ano base 2021, no qual obteve-se 35 (46,05%) iniciativas classificadas como “Alcançadas”; 21 (27,63%) iniciativas classificadas como “Parcialmente Alcançadas”; e 20 (26,31%) iniciativas classificadas como “Não Alcançadas”. Ainda, outras 9 iniciativas não apresentavam meta para o período. O resultado do monitoramento dos planos de ação desenvolvidos em 2022 só poderá ser informado em 2023, após o encerramento do processo de monitoramento das iniciativas do PDI.
A Gestão está avaliando o quão eficiente, eficaz e oportuno para a Universidade é encaminhar a discussão sobre a revisão do PDI ao Comitê Estratégico.</t>
  </si>
  <si>
    <t>A ação de acompanhamento (monitoramento) do PDI é realizada uma vez por semestre.</t>
  </si>
  <si>
    <t>Indicador 1- O acompanhamento (monitoramento) do PDI, antes realizado
anualmente, está sendo realizado semestralmente desde 2020, gerando, assim, duas ações no ano.
Indicador 2- O resultado numérico das ações executadas neste indicador só poderá ser expresso ao final do monitoramento de 2022. Sendo que, até o momento, adotou-se para o monitoramento do primeiro semestre de 2022, o valor número de 35, referente ao exercício anterior.
Sugere-se a exclusão desse indicador por ser de natureza operacional.
Indicador 3- A Gestão está avaliando o quão eficiente, eficaz e oportuno para a Universidade é encaminhar essa discussão junto ao Comitê Estratégico. Entretanto, uma primeira iniciativa está em andamento contemplando a revisão de metas, indicadores e fórmulas de cálculo do planejamento estratégico da instituição. Sugere-se que a denominação do indicador 3 seja alterada de “Revisão do PDI realizada” para “Revisão do Planejamento Estratégico”.</t>
  </si>
  <si>
    <t>A ação de acompanhamento (monitoramento) do PDI é realizada
uma vez por semestre.</t>
  </si>
  <si>
    <t>Número de planos de ações realizados (das iniciativas do PDI)</t>
  </si>
  <si>
    <t>A meta expressa nesse indicador para o ano de 2022 não é possível de ser verificada durante o processo de monitoramento de 2022, mas somente após o seu término, com a elaboração do relatório do monitoramento. Por isso, o resultado numérico expresso neste indicador (35) é referente ao número de iniciativas do PDI cujas metas foram alcançadas ao final do ano de 2021 (último monitoramento concluído).</t>
  </si>
  <si>
    <t>A meta expressa nesse indicador para o ano de 2022 não é possível
de ser verificada durante o processo de monitoramento de 2022, mas somente após o
seu término, com a elaboração do relatório do monitoramento.</t>
  </si>
  <si>
    <t>Revisão do PDI realizada</t>
  </si>
  <si>
    <t>Organização do apoio à captação de recursos externos</t>
  </si>
  <si>
    <t>Valor dos recursos captados</t>
  </si>
  <si>
    <t>Recursos oriundos de TED (MEC e outros ministérios), FINEP, emendas parlamentares</t>
  </si>
  <si>
    <t>Foram captados entre TED e emendas cerca de 5,5 mi, entretanto, 4,2 mi sofreram troca de fonte solicitado pelo MEC</t>
  </si>
  <si>
    <t>Objetivo 9 – Organizar e desenvolver a infraestrutura de edificações necessárias às atividades acadêmicas e administrativas.</t>
  </si>
  <si>
    <t>Organização da política de obras novas da Universidade</t>
  </si>
  <si>
    <t>Planejamento de obras novas definido</t>
  </si>
  <si>
    <t xml:space="preserve">PROPLAN </t>
  </si>
  <si>
    <t>o planejamento das obras continua sendo o mesmo de 2020 (que está no processo 23100.005443/2021-05</t>
  </si>
  <si>
    <t>O Planejamento de obras foi realizado por meio de consulta aos campus onde cada campus indicou as suas prioridades. Posteriormente foi realizada a análise das prioridades elencadas e realizada a organização e definição de quais poderiam ser atendidas diante do recurso disponível.</t>
  </si>
  <si>
    <t>Política de Obras estabelecida</t>
  </si>
  <si>
    <t>Conclusão das obras das Unidades Universitárias e da reitoria iniciadas até 2019</t>
  </si>
  <si>
    <t>Percentual de obras concluídas</t>
  </si>
  <si>
    <t>Indicador com metas não alcançadas devido a questões legais e orçamentárias</t>
  </si>
  <si>
    <t xml:space="preserve">Apenas uma obra concluída, entregue em 2022 - Pavilhão I de Piscicultura, </t>
  </si>
  <si>
    <t>Foram obtidos dois habite-se: Casa do estudante Campus Dom Pedrito e Casa do estudante Campus Jaguarão. A meta não foi alcançada porque para obtenção dos habite-ses são necessárias obras de regularização e há falta de recurso financeiro, humano e temporal para fazer todas as adequações necessárias.
Observação: talvez a meta esteja superestimada.  
Foram concluídas as seguintes obras durante o ano do 2022:
Campus Alegrete - Reforma Elétrica e Civil - Contrato 24/2021
Campus Caçapava do Sul - Reforma, Adequações e Instalações de Divisórias  - Contrato 25/2021
Campus São Gabriel - Reforma Elétrica - PPCI Prédio Administrativo - Contrato 35/2021
Campus Santana do Livramento - Adequações PPCI/ Prédio Anexo - Contrato 19/2021
Campus Uruguaiana - Pavilhão Aquicultura - Contrato 08/2020
Campus Uruguaiana - Reforma da Biblioteca - Contrato 04/2021
A obra da cidade da reitoria encontra-se paralisada devido a falta de recursos financeiros para a conclusão da obra.</t>
  </si>
  <si>
    <t>Percentual de obras da reitoria concluídas</t>
  </si>
  <si>
    <t>Número de “habite-se” das obras</t>
  </si>
  <si>
    <t xml:space="preserve">A meta não foi alcançada porque para obtenção dos habite-ses são necessárias obras de regularização e há falta de recurso financeiro, humano e temporal para fazer todas as adequações necessárias.
Observação: talvez a meta esteja superestimada.  </t>
  </si>
  <si>
    <t>Estímulo ao uso de energias
sustentáveis e o atendimento a política nacional de meio ambiente</t>
  </si>
  <si>
    <t>Número de miniusinas de geração instaladas nas unidades universitárias</t>
  </si>
  <si>
    <t>Metas parcialmente alcançadas</t>
  </si>
  <si>
    <t>No 2º semestre de 2021 estava prevista a instalação de 2 e foram instaladas 10, o que pode ter impactado neste momento de monitoramento</t>
  </si>
  <si>
    <t xml:space="preserve">Licenças ambientais- Meta não alcançada em virtude da falta de recursos financeiros para realizar as ações necessárias para obtenção das Licenças, como contratação de laudos de fauna e flora, levantamentos, tratamento de efluentes, etc
Miniusinas- No 2º semestre de 2021 estava prevista a instalação de 2 e foram instaladas 10, o que pode ter impactado neste momento de monitoramento. No momento está em execução uma mini usina no campus Uruguaiana.
Recursos- talvez a meta estivesse superestimada para o período em que houve grandes cortes financeiros nas universidades.
</t>
  </si>
  <si>
    <t>No 2º semestre de 2021 estava prevista a instalação de 2 e foram instaladas 10, o que pode ter impactado neste momento de monitoramento. No momento está em execução uma mini usina no campus Uruguaiana.</t>
  </si>
  <si>
    <t>Número de licenças ambientais adquiridas</t>
  </si>
  <si>
    <t>Meta não alcançada em virtude da falta de recursos financeiros para realizar as ações necessárias para obtenção das Licenças, como contratação de laudos de fauna e flora, levantamentos, tratamento de efluentes, etc</t>
  </si>
  <si>
    <t>Quantidade de recursos aplicados</t>
  </si>
  <si>
    <t>Objetivo 10 – Ofertar serviços e soluções da tecnologia da informação e comunicação para a comunidade universitária</t>
  </si>
  <si>
    <t>Criação da infraestrutura
necessária para implantar as
ações da Universidade</t>
  </si>
  <si>
    <t>Número de laboratórios de informática implantados</t>
  </si>
  <si>
    <t>PROPLAN/ DTIC</t>
  </si>
  <si>
    <t>Foram utilizados equipamentos usados.</t>
  </si>
  <si>
    <t>Foram implantados 3 laboratorios para projeto entre DAINTER e campus, com objetivo de proporcionar salas de intercâmbio</t>
  </si>
  <si>
    <t>Foi realizado contato com as unidades. Os dois laboratórios informados pelo Campus São Gabriel não usaram recursos para a implantação, pois se serviram de computadores já utilizados pelos servidores.
Será solicitada troca de responsabilidade da iniciativa.</t>
  </si>
  <si>
    <t>Recursos, em R$, aplicados.</t>
  </si>
  <si>
    <t>Aperfeiçoamento do
Repositório Institucional</t>
  </si>
  <si>
    <t>Solução Tecnológica Implantada</t>
  </si>
  <si>
    <t xml:space="preserve">DTIC / PROGRAD </t>
  </si>
  <si>
    <t>O Google Drive e a plataforma de sites institucionais tem todos os requisitos necessários de repositório institucional, atendendo a demanda solicitada. O projeto de implantação do Google Drive iniciará em agosto de 2022.</t>
  </si>
  <si>
    <t>O projeto de implantação do Google Drive iniciará em agosto de 2022.</t>
  </si>
  <si>
    <t xml:space="preserve">Vale dizer, que o referido serviço está comprometido devido a falta de recursos o que terá grande impacto na prestação de serviço. Vide painel dos contratos https://sites.unipampa.edu.br/dtic/div-ap/contratos-2/
</t>
  </si>
  <si>
    <t>Recursos, em R$, aplicados</t>
  </si>
  <si>
    <t>Definição de padrões,
organização e gestão da
Tecnologia da Informação na
Universidade</t>
  </si>
  <si>
    <t>Novo Plano Diretor de Tecnologia da Informação e Comunicação Estabelecido</t>
  </si>
  <si>
    <t>DTIC</t>
  </si>
  <si>
    <t>Dados retirados do relatório de chamados do GAUCHA.</t>
  </si>
  <si>
    <t xml:space="preserve">A referida iniciativa foi pouco impactada pela escassez de recursos. </t>
  </si>
  <si>
    <t>Número de soluções tecnológicas disponíveis para a comunidade universitária no ano</t>
  </si>
  <si>
    <t>No segundo semestre de 2022 foi entregue o App da Unipampa e o da Portal do Transparência vinculado ao EPROC, além das melhorias realizadas em outros sistemas.</t>
  </si>
  <si>
    <t>Aquisição de acervo digital e
Multiusuário</t>
  </si>
  <si>
    <t>Número de acessos ao sistema digital no ano</t>
  </si>
  <si>
    <t>PROGRAD / PROPLAN (SISBI)</t>
  </si>
  <si>
    <t xml:space="preserve">O total de sessões na plataforma Minha Biblioteca foi de 11.131, sendo que 9.189 foram de alunos. Considerando que a plataforma possuía até 30/06/2022 o total de 13.124 usuários, o percentual médio de acessos gerais foi de 84,81%. Já quanto ao número de páginas acessadas, a plataforma Minha Biblioteca evidenciou o total de 431.124 (Page Views) de (01/01/2022 a 30/06/2022). Dos 431.124 acessos (páginas acessadas), 354.489 foram oriundos de alunos. Desconsiderando os acessos repetidos de alunos (várias páginas visualizadas pelo mesmo aluno), o número real de alunos que acessou pelo menos uma vez a plataforma foi de 7.773 no período de 01/01/2022 até 30/06/2022. 
A plataforma Biblioteca Pearson é um contrato firmado com a Unipampa mas que contempla somente os alunos dos cursos da Universidade Aberta do Brasil – UAB, possui um acervo de 13.417 publicações de várias editoras, que ficam à disposição dos usuários dos cursos da UAB.
O total de usuários ativos na plataforma Biblioteca Pearson cadastrados é de 1.725, sendo que 1.618 são de alunos os demais usuários são docentes e tutores. Considerando que a plataforma possuía até 26/06/2022 o total de 1725 usuários, o percentual médio de acessos gerais foi de 160%.
Já quanto ao número de páginas acessadas, a plataforma Biblioteca Pearson evidenciou o total de 2.755 (Page Views) no período de 01/01/2022 a 24/06/2022. Podemos destacar as editoras Editora Contexto (BVU) com 892 (Page Views ) e Editora Intersaberes (BVU) com 855 (Page Views), que foram as mais acessadas pelos usuários na Plataforma. Dos 2755 acessos, 1892 foram oriundos de acessos de alunos. Desconsiderando os acessos repetidos de alunos (várias páginas visualizadas por mesmo aluno), o número real de alunos que acessou pelo menos uma vez a plataforma foi de 23 alunos no período de 01/01/2022 até 26/06/2022. Não possuímos dados do semestre anterior, para fazer um comparativo. 
</t>
  </si>
  <si>
    <t xml:space="preserve">O total de sessões na plataforma Minha Biblioteca foi de 8.750, sendo que 7.117 foram de alunos. Considerando que a plataforma possuía até 19/12/2022 o total de 11.490 usuários, o percentual médio de acessos gerais foi de 76,15%.
Já quanto ao número de páginas acessadas, a plataforma Minha Biblioteca evidenciou o total de 274.297 (Page Views) de (01/07/2022 a 19/12/2022).
Dos 274.297 acessos (páginas acessadas), 233.500  foram oriundos de alunos.
Desconsiderando os acessos repetidos de alunos (várias páginas visualizadas pelo mesmo aluno), o número real de alunos que acessou pelo menos uma vez a plataforma foi de 2.135 no período de 01/07/2022 até 19/12/2022. 
A plataforma Biblioteca Pearson é um contrato firmado com a Unipampa que contempla somente os alunos dos cursos da Universidade Aberta do Brasil – UAB, possui um acervo de 14777 publicações de várias editoras, que ficam à disposição dos usuários dos cursos da UAB.
O total de usuários ativos na plataforma Biblioteca Pearson cadastrados é de 1.738, sendo que 1.628 são de alunos e os demais usuários são docentes e tutores. Considerando que a plataforma possuía até 14/12/2022 o total de 1738 usuários, o percentual médio de acessos gerais foi de 199%.
Já quanto ao número de páginas acessadas, a plataforma Biblioteca Pearson evidenciou o total de 3.466 (Page Views) no período de 01/07/2022 a 14/12/2022. Podemos destacar as editoras Editora Intersaberes (BVU) com 735 (Page Views ) e Papirus Editora (BVU) com 370 (Page Views), que foram as mais acessadas pelos usuários na Plataforma.
Dos 3.466 acessos, 2.079 foram oriundos de acessos de alunos e 1.387 de professores. Desconsiderando os acessos repetidos de alunos (várias páginas visualizadas pelo mesmo aluno), o número real de alunos que acessou pelo menos uma vez a plataforma foi de 49 alunos e 10 docentes/tutores no período de 01/07/2022 até 14/12/2022. Fazendo um comparativo, esses dados são superiores ao do semestre anterior.
</t>
  </si>
  <si>
    <t>Houve uma diminuição de acessos do 1º semestre de 2022 para 2º semestre de 2022 de 84,81% para 76,15% na plataforma Minha Biblioteca. Com relação ao acesso da Plataforma Pearson, teve um aumento do 1º semestre  para o 2º semestre e superou a meta com 199% de acessos.</t>
  </si>
  <si>
    <t>Valor, em R$, aplicado na aquisição</t>
  </si>
  <si>
    <t>O contrato 30/2021 com a Plataforma Minha Biblioteca foi prorrogado até 1º de dezembro de 2023, pelo valor de R$ 193.564,80, com a supressão no número de licenças de 14.444 para 13.000, representando um percentual de 10% de supressão sobre as quantidades inicialmente contratadas e poderá ter sua duração prorrogada.
O Contrato 40/2020 da Plataforma  Biblioteca Pearson possui vigência até 17/01/2023, com o valor anual de R$ 68.217,12 e será prorrogado por mais 12 meses, conforme solicitação da Coordenação Geral UAB  já encaminhada para a PROAD.</t>
  </si>
  <si>
    <t>Migração dos sistemas
acadêmicos para o sistema
GURI</t>
  </si>
  <si>
    <t>Percentual de funcionalidades migradas</t>
  </si>
  <si>
    <t>DTIC/ PROGRAD</t>
  </si>
  <si>
    <t>Indicador não se aplica, pois os sistemas estão sendo desacoplados do GURI e estão sendo realizadas novas melhorias no SIE.</t>
  </si>
  <si>
    <t>Indicador não se aplica, pois os sistemas estão sendo desacoplados do GURI e estão sendo realizadas novas melhorias no SIE.
A falta de recursos impacta fortemente o desenvolvimento e trabalhos executados no SIE.</t>
  </si>
  <si>
    <t>Não cabe execução.</t>
  </si>
  <si>
    <t>Ampliação da conectividade
e assegurar a disponibilidade
na Universidade</t>
  </si>
  <si>
    <t>Número de unidades com conectividade ampliada no ano</t>
  </si>
  <si>
    <t>Não houve orçamento disponível nos ano de 2022 disponível para aquisição de ativos de rede wireless.</t>
  </si>
  <si>
    <t>A DTIC está aguardando edital da RNP para ampliação dos links das unidades.</t>
  </si>
  <si>
    <t>A falta de recursos impactou e impacta muito o alcance da iniciativa como um todo.</t>
  </si>
  <si>
    <t>A nova contratação para atualização ampliou substancialmente os links de internet em todas as unidades.</t>
  </si>
  <si>
    <t>Percentual de cobertura da rede sem fio nas unidades</t>
  </si>
  <si>
    <t>O projeto está em fase de licitação.</t>
  </si>
  <si>
    <t>Promoção do uso de reuniões virtuais no âmbito da Unipampa</t>
  </si>
  <si>
    <t>Número de espaços físicos habilitados para a reunião virtual</t>
  </si>
  <si>
    <t>Foram adquiridos 310 headsets para uso em reuniões virtuais.</t>
  </si>
  <si>
    <t>Não se aplica, pois houve mudança na estratégia para as reuniões virtuais, utilizando Google Meet, Zoom e Stream Yard.</t>
  </si>
  <si>
    <t>Falta de recursos.</t>
  </si>
  <si>
    <t>Não foi implantado nenhum espaço físico devido a mudança de estratégia das reunião virtuais.</t>
  </si>
  <si>
    <t>Valor, em R$, aplicado na iniciativa</t>
  </si>
  <si>
    <t>Valor planejado para investimento em softwares de reuniões virtuais foi de R$ 175.000,00.</t>
  </si>
  <si>
    <t>Objetivo 11 – Promover e desenvolver processos que visem a sustentabilidade do meio ambiente na universidade</t>
  </si>
  <si>
    <t>Implantação da política de Gestão Ambiental</t>
  </si>
  <si>
    <t>Plano de Gestão Ambiental Implantado</t>
  </si>
  <si>
    <t>Infelizmente neste caso a Pandemia não pode deixar de ser levada em conta, pois refletiu diretamente na diminuição da produção de resíduos nos laboratórios, haja vista a suspensão das atividades práticas presenciais nas unidades.
Indicadores 01, 02 e 03 sem meta para o período.</t>
  </si>
  <si>
    <t>Quantidade de material de laboratório descartado adequadamente</t>
  </si>
  <si>
    <t xml:space="preserve">GABINETE (DILAB) / PROPLAN/ PROAD </t>
  </si>
  <si>
    <t>Levando em consideração que a meta é anual, foram descartados cerca de 45% do valor total da meta até o momento.</t>
  </si>
  <si>
    <t>Não havia meta para os itens 1 e 2. Item 3 com atendimento parcial.</t>
  </si>
  <si>
    <t>Salientamos que o contrato nº 20/2017, o qual era mensurado em litros, findou em 26 de setembro de 2022.
O total coletado de janeiro a setembro de 2022 foi 91.273 litros.
A partir de outubro/novembro passou a vigorar o contrato nº 38/2022, o qual realiza a medida do descarte em quilos.
Para fins de registro no PDI de 2022, consideramos 1 quilo = 1 litro.
Sendo assim, o total de resíduos coletados em 2022 até o momento foi 93.492,32 litros.
Oportuno justificamos o grande volume descartado, que ultrapassa a estimativa anual para 2022 no PDI, em virtude do aumento do número de laboratórios na instituição e aumento das atividades laboratoriais (ensino, pesquisa, extensão e inovação), além da orientação da DILAB aos campi para zerarem seus estoques em virtude do iminente término do contrato nº 20/2017 e possível período sem o serviço.</t>
  </si>
  <si>
    <t>Plano de resíduos sólidos implantado</t>
  </si>
  <si>
    <t>PROPLAN/ PROAD / GABINETE (DILAB)</t>
  </si>
  <si>
    <t>Plano de logística reversa implantado</t>
  </si>
  <si>
    <t xml:space="preserve">PROPLAN/ PROAD </t>
  </si>
  <si>
    <t>Promoção de ações que
visem o uso racional de
recursos naturais,
promovendo a
sustentabilidade ambiental</t>
  </si>
  <si>
    <t>Relatório de ações voltadas ao uso
racional de recursos naturais que promovam a sustentabilidade ambiental</t>
  </si>
  <si>
    <t>Diante da justificativa, se torna claro que a redução não se deu pelo fato da conscientização de ações voltadas ao uso racional e sim por falta de processos e Atas válidas com itens suficientes a serem adquiridos.</t>
  </si>
  <si>
    <t>Número elevado de processos licitatórios com itens desertos sendo homologados, forçando naturalmente uma redução nos empenhos de material de consumo laboratorial.</t>
  </si>
  <si>
    <t>Novo PLS Implantado</t>
  </si>
  <si>
    <t>Volume, em R$, de compras com viés sustentável realizado</t>
  </si>
  <si>
    <t xml:space="preserve">PROAD </t>
  </si>
  <si>
    <t>Compromisso Social</t>
  </si>
  <si>
    <t>Objetivo 12 – Acompanhar o discente da universidade</t>
  </si>
  <si>
    <t>Acompanhamento do desempenho acadêmico dos discentes visando diminuir a retenção e a evasão</t>
  </si>
  <si>
    <t>Monitoramento do desempenho acadêmico discente ingressante por meio de ações afirmativas realizadas</t>
  </si>
  <si>
    <t>PROGRAD / PRAEC / ADAFI</t>
  </si>
  <si>
    <t xml:space="preserve">Além das atividades de acompanhamento realizadas pelo Núcleo de Desenvolvimento Educacional (NuDE), em 2018 foi criada a Comissão de Acompanhamento e Combate à Evasão e Retenção. Desde sua implantação, esta Comissão envidou esforços para identificar as causas (motivos) que levaram os discentes a evadirem da UNIPAMPA e/ou dos cursos de graduação. Em 2019, houve a primeira aplicação dos questionários para os discentes evadidos e, a partir destes resultados, a Comissão passou a trabalhar na elaboração do Programa Institucional de Acompanhamento e Combate à Evasão, o qual foi aprovado pela Resolução CONSUNI/UNIPAMPA Nº 300, de 10 de dezembro de 2020.  
Em paralelo a tramitação do Programa nas instâncias de aprovação, a Comissão Institucional começou a trabalhar na confecção e disponibilização de relatórios, gerados a partir dos registros acadêmicos disponíveis no Sistema SIE, que visam identificar os índices de evasão por curso e de retenção por componente curricular. Estas informações estão públicas para comunidade na página da Pró-Reitoria de Graduação, através de um conjunto de relatórios construídos em parceria com o Escritório de Processos da Pró-Reitoria de Planejamento e Infraestrutura (EPROC/PROPLAN), criados especificamente para divulgação dos dados de evasão e retenção, em https://sites.unipampa.edu.br/prograd/dados-da-graduacao/. 
A partir dos dados disponibilizados e dos diálogos tecidos nas reuniões do Programa Institucional, com vistas a implementação de ações de enfrentamento de evasão e retenção no âmbito das unidades acadêmicas, discussões sobre os dados coletados estão sendo fomentadas pelas Comissões Locais ligadas ao Programa.
</t>
  </si>
  <si>
    <t xml:space="preserve">Dentre os relatórios publicados, foram disponibilizados resultados das primeiras aplicações dos questionários voltados à identificação das causas da evasão e retenção. Dada a aprovação do Programa Institucional, assim as eleições das novas equipes diretivas e coordenadores de curso para o período 2021-2025, a Comissão institucional foi reconstituída em 2021 e estão sendo retomadas as aplicações dos questionários, semestralmente, aos discentes da instituição, no momento do ingresso, sendo organizadas e/ou fomentadas as atividades previstas no Programa Institucional. Além dos questionários, estão sendo coletadas informações e planejadas ações para atender aos eixos previstos na Resolução nº 300/2020 e as ações recomendadas no Anexo I. 
Atualmente, a comissão tem utilizado a ferramenta LimeSurvey, que é um software livre para aplicação de questionários online, no entanto, já foi solicitada à Diretoria de Tecnologia da Informação uma ferramenta no Portal do Aluno agregada às solicitações de matrícula web. Cabe destacar que a comissão optou por não distinguir alunos ingressantes por ampla concorrência dos alunos ingressantes por ações afirmativas. A avaliação desses grupos é que irá determinar se há diferença significativa no desempenho, para, a partir desses resultados, elaborar estratégias diferenciadas (caso necessário).
</t>
  </si>
  <si>
    <t>Além das atividades de acompanhamento realizadas pelo Núcleo de Desenvolvimento Educacional (NuDE), em 2018 foi criada a Comissão Especial para Acompanhamento da Evasão e Retenção. Desde sua implantação, esta Comissão envidou esforços para identificar as causas (motivos) que levaram os discentes a evadirem da UNIPAMPA e/ou dos cursos de graduação. Em 2019, houve a primeira aplicação dos questionários para os discentes evadidos e, a partir destes resultados, a Comissão passou a trabalhar na elaboração do Programa Institucional de Acompanhamento e Combate à Evasão, o qual foi aprovado pela Resolução CONSUNI/UNIPAMPA Nº 300, de 10 de dezembro de 2020.  
Em paralelo a tramitação do Programa nas instâncias de aprovação, a Comissão Institucional começou a trabalhar na confecção e disponibilização de relatórios, gerados a partir dos registros acadêmicos disponíveis no Sistema SIE, que visam identificar os índices de evasão por curso e de retenção por componente curricular. Estas informações estão públicas para comunidade na página da Pró-Reitoria de Graduação, através de um conjunto de relatórios construídos em parceria com o Escritório de Processos da Pró-Reitoria de Planejamento e Infraestrutura (EPROC/PROPLAN), criados especificamente para divulgação dos dados de evasão e retenção, em https://sites.unipampa.edu.br/prograd/dados-da-graduacao/. 
Dentre os dados publicados, foram disponibilizados os resultados das aplicações dos questionários voltados à identificação das causas da evasão e retenção, de periodicidade semestral (disponível neste link). 
Sobre os questionários aplicados, sinalizamos que, atualmente, a Comissão tem utilizado a ferramenta LimeSurvey, que é um software livre para aplicação de questionários online, no entanto, já foi solicitada à Diretoria de Tecnologia da Informação uma ferramenta no Portal do Aluno agregada às solicitações de matrícula web. Cabe destacar que a comissão optou por não distinguir alunos ingressantes por ampla concorrência dos alunos ingressantes por ações afirmativas. A avaliação desses grupos é que irá determinar se há diferença significativa no desempenho, para, a partir desses resultados, elaborar estratégias diferenciadas (caso necessário). 
Nesta mesma linha, foi composto o Núcleo de Inteligência de Dados Acadêmicos (NIDA), que surgiu a partir da implementação do Programa Institucional de Acompanhamento e Enfrentamento da Retenção e Evasão  com o propósito de garantir as ações de enfrentamento listadas no Eixo IV do Programa, as quais estão relacionadas à geração e disponibilização de dados acadêmicos. A partir de sua criação, o NIDA assume a responsabilidade de prover para a comunidade indicadores acadêmicos gerados a partir de dados verificados e validados, permitindo diagnósticos mais precisos e corretos, e suportando tomadas de decisões mais eficientes e efetivas.
No link https://sites.unipampa.edu.br/nida/, estão disponíveis, à toda comunidade acadêmica, os painéis de dados produzidos pelo Núcleo, bem como outras informações pertinentes sobre o tema. 
De forma geral, destacamos que a partir dos dados disponibilizados e dos diálogos tecidos nas reuniões do Programa Institucional, com vistas a implementação de ações de enfrentamento de evasão e retenção no âmbito das unidades acadêmicas, discussões sobre os dados coletados estão sendo fomentadas nas unidades acadêmicas pelas Comissões Locais ligadas ao Programa.</t>
  </si>
  <si>
    <t>Registramos que em 2022 foram empenhados esforços na coleta de informações e na sistematização destas, bem como dada continuidade no tratamento dos dados disponíveis em nossos sistemas institucionais, não sendo produzidos relatórios de acompanhamento. Entretanto, já estão disponíveis à comunidade acadêmica, no formato de painéis e gráficos, um rol de dados que permitem verificar o trajeto percorrido pelo aluno, com filtros, inclusive, que demonstram informações de acordo com o perfil do aluno (ampla concorrência, ações afirmativas, etc.). Ainda, reiteramos que os processos de ensino continuam sofrendo com as consequências do período pandêmico.</t>
  </si>
  <si>
    <t>Monitoramento do desempenho acadêmico discente ingressante pela ampla concorrência</t>
  </si>
  <si>
    <t>PROGRAD/ PRAEC</t>
  </si>
  <si>
    <t>Avaliação do desempenho acadêmico discente dos ingressantes por meio de ações
afirmativas realizadas</t>
  </si>
  <si>
    <t>Avaliação do desempenho acadêmico discente dos ingressantes por meio da ampla
Concorrência</t>
  </si>
  <si>
    <t>Identificação e avaliação do perfil dos discentes da Universidade</t>
  </si>
  <si>
    <t>Relatório do monitoramento do perfil do discente por curso</t>
  </si>
  <si>
    <t>PROGRAD / PRAEC</t>
  </si>
  <si>
    <t>Criado em 2020, o Programa Institucional de Acompanhamento e Enfrentamento da Evasão e Retenção (aprovado pela Resolução CONSUNI/UNIPAMPA Nº 300, de 10 de dezembro de 2020) teve origem na Comissão de Acompanhamento e Combate à Evasão e Retenção constituída em 2018.
Com relação à iniciativa “Identificação e avaliação do perfil dos discentes da Universidade”, desde 2019 estão em andamento duas ações: a) aplicação do questionário para discentes ingressantes; e  b) aplicação do questionário para discentes evadidos.
Os resultados destes questionários estão disponibilizados para toda comunidade no site da Pró-Reitoria de Graduação, na área “Dados da Graduação” - https://sites.unipampa.edu.br/prograd/dados-da-graduacao/. Neste mesmo espaço está publicado um painel de dados chamado “Perfil dos Acadêmicos de Graduação e Pós-Graduação”, gerado a partir das informações registradas no Sistema de Informações para o Ensino (SIE).  
Ainda com relação aos resultados dos questionários, foram disponibilizados para os Núcleos de Desenvolvimento Educacional (NuDEs), Coordenações de Curso e Comissão Locais para que possam incentivar e promover a realização de ações que minimizem os índices de retenção e evasão. Estes mesmos resultados estão sendo utilizados pela Reitoria para orientar a aplicação de recursos financeiros nos editais de fomento aos campi.</t>
  </si>
  <si>
    <t>O trabalho ainda se encontra na fase inicial de aplicação e revisão da metodologia (validação dos questionários) e de ferramentas para aplicação dos questionários. Atualmente a Comissão tem utilizado a ferramenta LimeSurvey, que é um software livre para aplicação de questionários online, no entanto, já foi solicitada à Diretoria de Tecnologia da Informação uma ferramenta no Portal do Aluno, agregada às solicitações de matrícula web.</t>
  </si>
  <si>
    <t>Com relação à iniciativa “Identificação e avaliação do perfil dos discentes da Universidade”, desde 2019 estão em andamento duas ações: a) aplicação do questionário para discentes ingressantes; e  b) aplicação do questionário para discentes evadidos. 
A primeira aplicação foi realizada pela Comissão Especial para Acompanhamento da Evasão e Retenção, constituída em 2018. Na sequência, com a aprovação do Programa Institucional de Acompanhamento e Enfrentamento da Evasão e Retenção (Resolução CONSUNI/UNIPAMPA n.º 300, de 10 de dezembro de 2020), estes passaram a ser aplicados semestralmente pela Comissão Institucional para Acompanhamento da Evasão e Retenção e disponibilizados a toda comunidade acadêmica. Os dados voltados à identificação das causas da evasão e retenção, estão disponíveis neste link. Os dados do questionário submetido aos alunos ingressantes da Graduação estão disponíveis neste link.
O acesso e a discussão a estes dados é estimulado constantemente pela Comissão Institucional no âmbito das unidades acadêmicas, em especial junto às Coordenações Acadêmicas e de Curso e Comissão Locais para Acompanhamento da Evasão e Retenção, além dos Núcleos de Desenvolvimento Educacional (NuDEs). O objetivo é que estes atores, com posse desses dados, possam refletir, incentivar e promover ações que minimizem os índices de retenção e evasão. Estes mesmos resultados estão sendo utilizados pela Reitoria para orientar a aplicação de recursos financeiros nos editais de fomento aos campi. 
Atualmente, a Comissão tem utilizado a ferramenta LimeSurvey, que é um software livre para aplicação de questionários online, no entanto, já foi solicitada à Diretoria de Tecnologia da Informação uma ferramenta no Portal do Aluno agregada às solicitações de matrícula web.  
Além disso, no site da Pró-Reitoria de Graduação, na área “Dados da Graduação” - https://sites.unipampa.edu.br/prograd/dados-da-graduacao/ - está publicizado um painel de dados chamado “Perfil dos Acadêmicos de Graduação e Pós-Graduação”, gerado a partir das informações registradas no Sistema de Informações para o Ensino (SIE).</t>
  </si>
  <si>
    <t>Percentual de discentes ingressantes no ano atendidos pelas políticas de inclusão da Universidade</t>
  </si>
  <si>
    <t>ADAFI / PRAEC</t>
  </si>
  <si>
    <t xml:space="preserve">Empregou-se todos os esforços no sentido de contemplar a meta, alcançando-se uma posição próxima do estabelecido. </t>
  </si>
  <si>
    <t>Percentual de discentes com deficiência atendidos pelas políticas de inclusão da Universidade</t>
  </si>
  <si>
    <t>ADAFI</t>
  </si>
  <si>
    <t>A meta é superestimada, haja vista que o atingimento de 95% exigiria um grau de perfeição ainda inviável de alcançar devido a ausência de uma estrutura de material humano que posso abarcar o coletivo de pessoas com deficiência.</t>
  </si>
  <si>
    <t>A meta é superestimada, haja vista que o atingimento de 95% exigiria um grau de perfeição ainda inviável de alcançar devido a ausência de uma estrutura de material humano que possa abarcar o coletivo de pessoas com deficiência. Sendo assim, foi proposto por meio do Processo SEI 23100.024617/2022-10 despacho 1012144, a correção do índice META para 60,0.</t>
  </si>
  <si>
    <t>Acompanhamento dos egressos da Universidade</t>
  </si>
  <si>
    <t>Percentual de egressos efetivamente acompanhados</t>
  </si>
  <si>
    <t>PROGRAD/ PROPPI</t>
  </si>
  <si>
    <t>O instrumento de pesquisa do acompanhamento dos egressos foi encaminhada para 5613 egressos da graduação e 1808 egressos da pós-graduação, dos quais 754 e 238 responderam, respectivamente, integralmente o questionário. No total, apenas 13,37% dos egressos que receberam a pesquisa, respondem. Uma alternativa para melhorar os índices de adesão ao questionário é a redução do número de questões para a próxima pesquisa, o que já foi apontado no relatório do ano passado. Também, podem ser ampliadas as ações de divulgação do questionário, as quais não devem se restringir ao período de chamada à participação dos egressos, mas acontecerem no processo de realização do curso, no intuito de conscientização do impacto dos dados da pesquisa na qualificação do mesmo.</t>
  </si>
  <si>
    <t>O percentual de egressos que responderam a pesquisa foi igual a 13,37.</t>
  </si>
  <si>
    <t>O instrumento de pesquisa do acompanhamento dos egressos foi encaminhada para 5613 egressos da graduação e 1808 egressos da pós-graduação, dos quais 754 e 238 responderam, respectivamente, integralmente o questionário. No total, apenas 13,37% dos egressos que receberam a pesquisa, respondem. Uma alternativa para melhorar os índices de adesão ao questionário é a redução do número de questões para a próxima pesquisa, o que já foi apontado no relatório do ano passado.  A Prograd tem ressaltando nas reuniões com os docentes e coordenadores de cursos dos Campi a importância de divulgar a pesquisa aos alunos. O relatório do acompanhamento dos egressos assim como os dados filtrados por curso forma encaminhados para os cursos analisarem e elaborarem um plano de ação para corrigir eventuais fragilidades apontadas pelos egressos.</t>
  </si>
  <si>
    <t>Avaliação dos egressos da Universidade realizada</t>
  </si>
  <si>
    <t xml:space="preserve">O relatório encontra-se em elaboração e será concluído no segundo semestre, desta forma, a meta (anual) será alcançada no segundo monitoramento de 2022. </t>
  </si>
  <si>
    <t>A meta referente ao ano de 2022 já foi informada no monitoramento do primeiro semestre.</t>
  </si>
  <si>
    <t>Implementação da Política Cultural, de Esporte e de Lazer</t>
  </si>
  <si>
    <t>N.º de eventos e atividades culturais, esportivas e de lazer promovidos</t>
  </si>
  <si>
    <t>PRAEC/ PROEXT</t>
  </si>
  <si>
    <t>No monitoramento referente ao segundo semestre, serão adicionados os dados complementares ao primeiro indicador.</t>
  </si>
  <si>
    <t xml:space="preserve">Dados relacionados ao primeiro semestre de 2022. </t>
  </si>
  <si>
    <t>O público no primeiro semestre foi de 2.050 e  no segundo semestre 9.477 somando 11.527 pessoas atendidas.</t>
  </si>
  <si>
    <t xml:space="preserve">Embora a meta tenha sido parcialmente alcançada (14+14=28) </t>
  </si>
  <si>
    <t>Público Atingido</t>
  </si>
  <si>
    <t>Objetivo 13 – Proporcionar condições de pemanência dos discentes na Universidade</t>
  </si>
  <si>
    <t>Acesso dos discentes a recursos para a participação em eventos (internos e externos)</t>
  </si>
  <si>
    <t>% de discentes contemplados com recursos financeiros visando sua participação em eventos no ano</t>
  </si>
  <si>
    <t>PRAEC</t>
  </si>
  <si>
    <t xml:space="preserve">Meta não executada. Não ocorreram investimentos no período para os eventos selecionados para a avaliação, quais sejam: SIEPE, PAPE, PAPEC. </t>
  </si>
  <si>
    <t>Meta não executada. Não ocorreram investimentos no período para os eventos selecionados para a avaliação, quais sejam: SIEPE, PAPE, PAPEC.</t>
  </si>
  <si>
    <t>Meta não executada. Não ocorreram investimentos no período para os eventos selecionados para a avaliação,quais sejam: SIEPE, PAPE, PAPEC.</t>
  </si>
  <si>
    <t>Total de recursos aplicados em participações discentes em eventos</t>
  </si>
  <si>
    <t>Fornecimento de condições econômicas de permanência ao discente</t>
  </si>
  <si>
    <t>% de discentes contemplados com bolsa permanência em relação ao total de alunos que solicitaram o benefício (de vulnerabilidade socioeconômica)</t>
  </si>
  <si>
    <t>O processo está em andamento. Dessa forma, será informado no segundo semestre de 2022.</t>
  </si>
  <si>
    <t>Os processos de seleção de novos beneficiários da política de assistência estudantil são anuais por isso os dados se referem aos dois semestres</t>
  </si>
  <si>
    <t>Oferta da alimentação subsidiada</t>
  </si>
  <si>
    <t>Percentual de discentes vulneráveis
atendidos com alimentação subsidiada integral</t>
  </si>
  <si>
    <t>O percentual executado será informado no segundo semestre. Meta anual.</t>
  </si>
  <si>
    <t>A totalidade dos discentes matriculados em curso de graduação presencial têm acesso ao subsídio parcial nos restaurantes Universitários. O  acesso se dá automaticamente por meio da efetivação da matrícula.
Todos os discentes beneficiários da Política de Assistência Estudantil têm acesso ao subsídio integral nos Restaurantes Universitários.</t>
  </si>
  <si>
    <t>Percentual de discentes atendidos com alimentação subsidiada parcialmente</t>
  </si>
  <si>
    <t>Subsídio do transporte urbano aos discentes em vulnerabilidade econômica</t>
  </si>
  <si>
    <t>% de discentes em vulnerabilidade socioeconômica atendidos pelo Auxílio-transporte</t>
  </si>
  <si>
    <t>Todos os que solicitaram a referida modalidade foram contemplados. Então considerando os beneficiários da Política de Assistência Estudantil que solicitaram essa modalidade de benefício, concluímos que atendemos a totalidade e assim o percentual de 100%.</t>
  </si>
  <si>
    <t>Utilização da moradia
Estudantil</t>
  </si>
  <si>
    <t>Nº de moradias estudantis implantadas</t>
  </si>
  <si>
    <t>PRAEC/ PROPLAN</t>
  </si>
  <si>
    <t>Existe apenas uma moradia em funcionamento. Dessa forma, não é possível atingir a meta estabelecida.Existe apenas uma moradia em funcionamento. Dessa forma, não é possível atingir a meta estabelecida.</t>
  </si>
  <si>
    <t xml:space="preserve">Indicares sem meta definida. </t>
  </si>
  <si>
    <t>Nº de moradias estudantis autorizadas ao uso</t>
  </si>
  <si>
    <t>Nº de discentes utilizando a moradia no ano</t>
  </si>
  <si>
    <t>Meta não alcançada, pois há apenas uma moradia em funcionamento.</t>
  </si>
  <si>
    <t>em elaboração</t>
  </si>
  <si>
    <t xml:space="preserve">Objetivo 14 – Promover a saúde biopsicossocial do discente Objetivo 14 – Promover a saúde biopsicossocial do discente Objetivo 14 – Promover a saúde biopsicossocial do discente </t>
  </si>
  <si>
    <t>Acompanhamento psicossocial e pedagógico ao discente</t>
  </si>
  <si>
    <t>Número de discentes em acompanhamento pedagógico no Ano</t>
  </si>
  <si>
    <t>A meta do segundo indicador será informada no segundo semestre.</t>
  </si>
  <si>
    <t>A meta será informada no segundo semestre.</t>
  </si>
  <si>
    <t>Em elaboração</t>
  </si>
  <si>
    <t>Número de discentes em acompanhamento psicológico no Ano</t>
  </si>
  <si>
    <t>Meta parcialmente atendida. Será complementado o restante dos atendimentos no monitoramento do segundo semestre.</t>
  </si>
  <si>
    <t>A demanda de atendimentos depende do número de discentes que procuram o serviço dos diálogos digitais promovido pelo núcleo de saúde mental. A meta foi parcialmente alcançada, pois somando os dois monitoramentos deste ano, totalizam 145 discentes atendidos (124+21= 145).</t>
  </si>
  <si>
    <t>Número de atendimentos registrados pelos NUDE’S no ano</t>
  </si>
  <si>
    <t>Oferta de ações voltadas a Saúde Mental</t>
  </si>
  <si>
    <t>Número de ações voltadas à Saúde Mental</t>
  </si>
  <si>
    <t>Conta-se em ações de promoção de saúde mental e número de atendimento nos diálogos digitais.</t>
  </si>
  <si>
    <t>Objetivo 15 – Garantir a todos os discentes, em especial as pessoas com deficiência, a participação nas atividades de ensino, pesquisa e extensão</t>
  </si>
  <si>
    <t>Construção da política de Acessibilidade e Inclusão da
Universidade</t>
  </si>
  <si>
    <t>Política de Inclusão Criada</t>
  </si>
  <si>
    <t xml:space="preserve">ADAFI </t>
  </si>
  <si>
    <t>O Núcleo de  Acessibilidade e Inclusão está elaborando o ato administrativo que criará a política de inclusão.</t>
  </si>
  <si>
    <t>Aperfeiçoamento da atuação de trabalho do(s) NuDE(s) nas Unidades Acadêmicas</t>
  </si>
  <si>
    <t>Atos administrativos definidos Institucionalmente</t>
  </si>
  <si>
    <t>PROGRAD /PRAEC / ADAFI</t>
  </si>
  <si>
    <t>A meta ainda poderá ser alcançada no segundo semestre. No entanto, sugere-se a revisão da meta, pois 5 atos institucionais (portarias, resoluções etc.) anuais é um número alto que não corresponde à realidade e contexto da Unipampa, considerando o tempo  necessário para a tramitação das normativas (prazos e fluxos institucionais), bem como para a consulta aos interessados, análise das proposições, inclusão destas no texto etc.</t>
  </si>
  <si>
    <t>Para atender ao objetivo e iniciativa estipulada, no período de fevereiro a junho de 2022, ocorreram reuniões do Grupo de Estudos (formado em 2020) que se debruça na temática da  CNV - Comunicação Não-Violenta. São realizadas reuniões de estudo semanais. O objetivo inicial foi a formação de um grupo de apoio aos NuDEs, nas questões de mediação de conflitos entre os diferentes atores da comunidade acadêmica e, posteriormente, formar uma rede a ser disseminada entre os demais servidores de todas as unidades e Reitoria, a fim de fomentar uma cultura de paz na Instituição. O Grupo de estudo foi convidado pela subcomissão de formação docente de um  das unidades a fazer uma atividade com o grupo de docentes do referido campus. Além desta mobilização, a ideia é oferecer uma ação de sensibilização através de uma formação, via PROGEPE. Houve também a aprovação da proposta de alteração da Resolução nº 239, de 25 de abril de 2019 (Regimento dos NuDEs) - Resolução  CONSUNI/UNIPAMPA Nº 336, de 28 de abril de 2022</t>
  </si>
  <si>
    <t xml:space="preserve">Para apoiar, inicialmente, os NuDEs nas questões de mediação de conflitos entre os diferentes atores da comunidade acadêmica, foi formado o Grupo de Estudos sobre Comunicação Não Violenta (CNV) com a participação da PROGRAD e membros dos NuDEs (por adesão), sendo que, desde 2020, têm sido realizadas reuniões para estudo da temática, visando formar uma rede a ser disseminada entre os demais servidores de todas as unidades e Reitoria, a fim de fomentar uma cultura de paz na Instituição. Na mesma direção, com a publicação da Resolução CONSUNI/UNIPAMPA Nº 254 de 12 de setembro de 2019, que institui a Política de Promoção da Cultura de Paz na Universidade Federal do Pampa, foi designada a Comissão Permanente de Promoção da Cultura de Paz na Universidade Federal do Pampa, pela Portaria Nº 1627, de 11 de agosto de 2020 (retificada pela Portaria Nº 1639, de 13 de agosto de 2020) e revogada pela Portaria Nº 1.483 de 24 de agosto de 2022 a qual apresenta a atual composição da referida Comissão. 
Também, foi aprovada a Resolução CONSUNI/UNIPAMPA Nº 336, de 28 de abril de 2022 que alterou a Resolução CONSUNI/UNIPAMPA nº 239, de 25 de abril de 2019 a qual aprova o Regimento do Núcleo de Desenvolvimento Educacional (NuDE) da Unipampa. 
Ainda, a Praec desenvolveu quatro normativas que contaram com a colaboração dos NuDEs: Resolução CONSUNI/UNIPAMPA Nº 353/2022 que aprova o novo Estatuto das Moradias Estudantis da UNIPAMPA e revoga a Resolução CONSUNI/UNIPAMPA nº 274/2019; a Resolução Nº 359 de 09 de novembro de 2022 a qual altera a Resolução CONSUNI/UNIPAMPA N° 84/2014 referente à Política de Assistência Estudantil; Instrução Normativa UNIPAMPA Nº 17/2022; e a Instrução Normativa UNIPAMPA Nº 18/2022. 
</t>
  </si>
  <si>
    <t>Combate a discriminação de gênero, raça, etnia e religião</t>
  </si>
  <si>
    <t>É uma meta anual, por essa razão os dados desse semestre serão somados ao próximo para efeito de alcance da meta.</t>
  </si>
  <si>
    <t xml:space="preserve">A meta esta superestimada, haja vista que não há como cumprir 125 ações dentro de um ano, ainda que se venha somar os editais, eventos, formação de comissões, dentre outros. </t>
  </si>
  <si>
    <t>A meta seria possível alcançar, caso não houvessem ajustes na descentralização dos recurso orçamentários, os quais sofreram uma diminuição superior a 7% do valor total.</t>
  </si>
  <si>
    <t xml:space="preserve">Os cortes orçamentários contribuíram negativamente para efetivação de um quantitativo significativo de ações. As limitações dos recursos financeiros causaram impedimentos para as ações relacionadas a capacitação e formações.  </t>
  </si>
  <si>
    <t>Adequação das técnicas pedagógicas para discentes com necessidades educacionais especiais garantindo a qualidade de formação</t>
  </si>
  <si>
    <t>N.º de iniciativas para atender os discentes com necessidades educacionais especiais apresentadas nos currículos dos cursos</t>
  </si>
  <si>
    <t xml:space="preserve">ADAFI / PROGRAD </t>
  </si>
  <si>
    <t xml:space="preserve">Além das ações já informadas no monitoramento anterior realizadas pela PROGRAD, em algumas vezes com a colaboração do NInA em  2021, foi aprovada a Resolução CONSUNI/UNIPAMPA nº 328/2021 que apresenta as Diretrizes para Acessibilidade no âmbito do Projeto Pedagógico dos Cursos de Graduação e para a instituição de Percursos Formativos Flexíveis para discentes com deficiência no âmbito da Universidade Federal do Pampa. A normativa contempla orientações referentes à acessibilidade pedagógica, garantindo aos discentes com deficiência adaptações como a adequação de conteúdos, metodologias de ensino, recursos didáticos e equipamentos, e adoção de formas de avaliação que respondam às necessidades dos discentes e garantam a acessibilidade nas atividades de ensino, pesquisa e extensão desenvolvidas na Instituição. O prazo para implementação da referida resolução é 16 de novembro de 2023, sendo que, a partir da publicação, o Núcleo de PPCs/PROGRAD está atualizando documentos orientadores (Elementos do PPC e Template) para a elaboração/revisão de PPCs, bem como os documentos relacionados à avaliação dos cursos (formulários eletrônicos), tendo em vista o atendimento da legislação. Também, o Núcleo de PPCs dará continuidade às ações de orientação às Coordenações de Cursos/Núcleos Docentes Estruturantes no processo de revisão de PPCs e em resposta a dúvidas pontuais para que sejam previstas no PPC as adequações curriculares e metodológicas tendo em vista a qualidade da formação dos discentes com deficiência. Ainda, a PROGRAD promoveu o Curso “Acessibilidade de Materiais Educacionais Digitais”, realizado na modalidade EaD de 21/06 a 22/08/21, o qual foi desenvolvido para a capacitação dos bolsistas e coordenadores locais da Chamada Interna da Prograd nº 1/2021 - Monitoria de Apoio à Produção de Materiais Educacionais Digitais Acessíveis. A ação visou capacitar os participantes no que diz respeito à adequação de materiais educacionais digitais às orientações de acessibilidade, com vistas a minimizar barreiras comunicacionais e de acesso ao conhecimento no ambiente de ensino-aprendizagem, em consonância com o disposto na Lei Brasileira de Inclusão de 2015, artigo 3º, inciso IV, alínea “d”. Foram qualificados 137 participantes, entre eles, 20 servidores e 117 estudantes da Unipampa. Em 2022, a PROGRAD deve intensificar as ações de incentivo à articulação nos campi entre os bolsistas capacitados e os cursos, no intuito de qualificar o processo de produção de materiais digitais acessíveis. Ainda, foram enviadas orientações às Coordenações de Cursos (processo 23100.013017/2021-37) para que os PPCs e páginas dos cursos tenham condições de acessibilidade no intuito de garantir aos discentes o acesso aos arquivos que organizam o funcionamento dos cursos. </t>
  </si>
  <si>
    <t>Com a aprovação da Resolução CONSUNI/UNIPAMPA nº 328/2021 e considerando que esta é recente e o prazo para vigência é 16 de novembro de 2023, a PROGRAD expressa que não é possível quantificar as iniciativas para atender os discentes com necessidades educacionais especiais apresentadas nos currículos dos cursos, pois estas informações ainda não foram incluídas nos PPCs.  Também, a partir das orientações enviadas às Coordenações de Cursos, deve haver o aumento do número de PPCs e páginas institucionais com condições de acessibilidade. Assim considerando esta meta terá que deixar de ser anual.</t>
  </si>
  <si>
    <t>Com relação ao número de iniciativas apresentadas nos currículos dos cursos neste segundo semestre do ano de 2022, compreendendo os dez campi, totalizaram em torno de 500 iniciativas, sendo elas: TILS em sala de aula; atendimento de alunos com TDAH, Dislexia, cadeirante e Síndrome de Guillain barre; formulários com questões para discentes com deficiências múltiplas responder online ou em word; provas realizadas com fonte maior e ou de forma oral, onde a aluna envia as respostas à professora em áudio ou vídeo; No atendimento da aluna com esquizofrenia, é usada a quebra de textos em partes menores para leitura e entendimento da aluna; No atendimento da aluna com surdez parcial,  são legendados vídeos pelos bolsistas a pedido dos professores para que a aluna possa estudar e ter acesso aos materiais e aulas; usa-se o aplicativo Google Keyboard de conversão de voz para textos; No atendimento do aluno com baixa visão, os textos são convertidos em fonte maior para que o aluno possa ter acesso à leitura. O aluno usa a Lupa online que é uma opção da Microsoft para fazer as provas online no computador e Lupa própria para realização de prova escrita quando for física. As provas são realizadas de forma escrita e online; Adaptação de provas, através de projeção da avaliação em tela ampliada, com auxílio de ledor transcritor,  realização em espaço reservado, tempo de prova ampliado; Sabe-se também que os cursos estão buscando alterações em seus PPCs no sentido de  ajustar às questões de inclusão e acessibilidade.</t>
  </si>
  <si>
    <t>Garantia das condições de Acessibilidade nos PPCs de Graduação</t>
  </si>
  <si>
    <t>Número de PPCs acessíveis disponíveis</t>
  </si>
  <si>
    <t>Desde 2020, constatou-se uma diminuição no número de PPCs enviados para revisão, diante do contexto da pandemia do Covid-19, sendo que a publicação do Parecer CNE/CES Nº 498/2020, em 06 de agosto de 2020 (aprovado pela Resolução CNE/CES Nº 1, de 29 de dezembro de 2020), estabeleceu o acréscimo de 1 (um) ano ao prazo de implantação das novas Diretrizes Curriculares Nacionais (DCNs), contribuindo para a diminuição do número de PPCs enviados para revisão. Diante disto, foi estabelecido um novo cronograma de envio de PPCs, conforme o processo SEI 23100.010611/2021-76, Ofício 12/2021/NPPP/DPD/CPDAA/PROGRAD/UNIPAMPA, emitido em 23 de junho de 2021 às coordenações de cursos de graduação. Cabe mencionar que os Projetos que tramitaram em 2021 receberam orientações para tornarem-se acessíveis. Também, foi enviado o Ofício Circular 1/2021 NPPP/DPD/CPDAA/PROGRAD/UNIPAMPA, emitido em 06 de agosto de 2021, a todos os coordenadores de graduação e coordenadores acadêmicos (processo 23100.013017/2021-37), contendo orientações tendo em vista o atendimento das condições de acessibilidade nos PPCs. A partir do envio da comunicação, os PPCs enviados para revisão deverão estar adequados às referidas orientações para  continuidade de tramitação. Em 2022/1, o Núcleo de PPCs promoveu a realização de dois workshop sobre acessibilidade nos Projetos Pedagógicos de Cursos que tiveram como principal objetivo apresentar as orientações de acessibilidade para tornar os PPCs mais acessíveis. Em 2022/1, 6 PPCs encontram-se com condições de acessibilidade. Para colaborar no processo de adequação dos PPCs às referidas condições, o NPPC deve incentivar a articulação nos campi entre os bolsistas que participaram do curso de Produção de Materiais Acessíveis e os cursos. Neste processo, deve-se buscar também a articulação das ações junto à ADAFI.</t>
  </si>
  <si>
    <t>As orientações para acessibilidade dos PPCs tiveram início em 2020, ano em que houve pouco ingresso de PPCs para revisão, de modo que somente a partir da continuidade de tramitação destes PPCs, bem como do envio de orientações via ofício a todos os cursos de graduação, os Projetos deverão ser enviados para análise com atenção às orientações de acessibilidade. Também, cabe mencionar que a meta é alta e desproporcional ao número de PPCs revisados anualmente, bem como ao tamanho da equipe que realiza a análise de PPCs. Solicitamos que a meta seja alterada para 10.</t>
  </si>
  <si>
    <t>No período de 2020 a 2021, constatou-se uma diminuição no número de PPCs enviados para revisão, diante do contexto da pandemia do Covid-19, sendo que a publicação do Parecer CNE/CES Nº 498/2020, em 06 de agosto de 2020 (aprovado pela Resolução CNE/CES Nº 1, de 29 de dezembro de 2020), estabeleceu o acréscimo de 1 (um) ano ao prazo de implantação das novas Diretrizes Curriculares Nacionais (DCNs), contribuindo para a diminuição do número de PPCs enviados para revisão. Diante disto, foi estabelecido um novo cronograma de envio de PPCs, conforme o processo SEI 23100.010611/2021-76, encaminhado pelo Ofício 12/2021/NPPP/DPD/CPDAA/PROGRAD/UNIPAMPA, emitido em 23 de junho de 2021 às coordenações de cursos de graduação. Neste sentido, tendo em vista a adequação dos PPCs às condições de acessibilidade, foi enviado o Ofício Circular 1/2021 NPPP/DPD/CPDAA/PROGRAD/UNIPAMPA, emitido em 06 de agosto de 2021, a todos os coordenadores de graduação e coordenadores acadêmicos (processo 23100.013017/2021-37), contendo orientações para acessibilidade nos PPCs. A partir do envio da comunicação, os PPCs enviados para revisão devem estar adequados às referidas orientações para continuidade de tramitação. Para subsidiar as Coordenações de Curso, em 2022/1, o Núcleo de PPCs promoveu a realização de dois workshops sobre acessibilidade nos Projetos Pedagógicos de Cursos que tiveram como principal objetivo apresentar as orientações de acessibilidade para tornar os PPCs mais acessíveis. Em continuidade às ações de orientação aos cursos visando a adequação dos PPCs às condições de acessibilidade, em 2022/2 foi enviado, no mesmo processo referido acima, o Ofício nº 18/2022/NPPC/UNIPAMPA (documento 0919818) o qual informa os nomes dos bolsistas (e respectivos Coordenadores Locais) selecionados a partir da Chamada Interna PROGRAD Nº 5/2022 a qual tem como finalidade a produção de materiais educacionais digitais acessíveis. Uma das atividades dos bolsistas é o apoio aos cursos de graduação do respectivo câmpus para adequação dos PPCs às condições de acessibilidade. Além destas ações, a PROGRAD tem realizado reuniões com os cursos de graduação conforme a demanda e buscado uma maior articulação junto à ADAFI. Até 2022, 11 PPCs encontram-se com condições de acessibilidade.</t>
  </si>
  <si>
    <t>As orientações para acessibilidade dos PPCs tiveram início em 2020, ano em que houve pouco ingresso de PPCs para revisão, diante do contexto decorrente da Pandemia Covid-19. Posteriormente, a partir do novo cronograma (processo SEI 23100.010611/2021-76) para envio de PPCs para análise, a PROGRAD intensificou as ações de orientação para subsidiar os cursos no processo de adequação dos projetos às condições de acessibilidade: envio de orientações via ofício;  realização de Workshops; seleção de bolsistas para apoio aos cursos e outras ações de orientação conforme demanda dos cursos.  Também, cabe mencionar que a meta é alta e desproporcional ao número de PPCs revisados anualmente, considerando a fórmula de cálculo: “Número de PPCs acessíveis disponíveis no ano”, pois a soma das metas de 2019 a 2023 resulta em 180 PPCs, valor superior ao número de cursos de graduação (72 em 2022). Portanto, torna-se necessário realizar o cálculo cumulativo do número de PPCs com condições de acessibilidade desde a publicação do PDI até o ano de monitoramento.</t>
  </si>
  <si>
    <t>Desenvolvimento Humano</t>
  </si>
  <si>
    <t>Objetivo 16 – Dimensionar as necessidades institucionais de pessoal</t>
  </si>
  <si>
    <t>Realização do dimensionamento das
necessidades de pessoal</t>
  </si>
  <si>
    <t>Estudo de dimensionamento de pessoal docente realizado</t>
  </si>
  <si>
    <t>PROGEPE/ PROPLAN</t>
  </si>
  <si>
    <t>Acreditamos que o processo para a realização do dimensionamento poderá levar um longo período em virtude da Multicampia e da necessidade de adaptação do modelo existente, para com a realidade institucional.</t>
  </si>
  <si>
    <t>O dimensionamento de pessoal não é uma tarefa simples quando se trata de uma instituição multicampi.
Desta forma a Unipampa já integra o grupo nacional para o DFT junto ao Ministério da Economia e aguarda orientações. Destacamos que já iniciamos uma análise preliminar para a sua realização.</t>
  </si>
  <si>
    <t>Estudo de dimensionamento de pessoal TAE’s realizada</t>
  </si>
  <si>
    <t>Definição de uma política de
Encargos Didáticos e Acadêmicos do corpo Docente</t>
  </si>
  <si>
    <t>Política elaborada e implantada</t>
  </si>
  <si>
    <t>PROGEPE</t>
  </si>
  <si>
    <t>Em virtude da pandemia do COVID-19, bem como da alteração dos gestores, e da necessidade de darmos atendimento a outras demandas emergenciais. Atualmente acreditamos que a questão deverá ser observada e construída em conjunto com outros setores institucionais, como por exemplo a PROGRAD e a CPPD. Assim sendo, a questão está em processo de avaliação.</t>
  </si>
  <si>
    <t>A política de Encargos Didáticos e Acadêmicos do corpo docente existe é a RESOLUÇÃO Nº 79, DE 28 DE AGOSTO DE 2014.
Atualmente foi composto novo GT para atualização, processo: 23100.018158/2022-27</t>
  </si>
  <si>
    <t>Implantar e desenvolver os mecanismos que possibilitem a consolidação do ponto eletrônico e do teletrabalho respeitando as normas federais vigentes</t>
  </si>
  <si>
    <t>Ponto eletrônico implantado</t>
  </si>
  <si>
    <t>Implantado</t>
  </si>
  <si>
    <t>Implantado.</t>
  </si>
  <si>
    <t>Objetivo 17 – Promover o desenvolvimento e o aperfeiçoamento dos servidores</t>
  </si>
  <si>
    <t>Formação pedagógica do corpo docente</t>
  </si>
  <si>
    <t>% de servidores docentes capacitados</t>
  </si>
  <si>
    <t xml:space="preserve">PROGEPE / PROGRAD </t>
  </si>
  <si>
    <r>
      <t>Para atender ao objetivo e iniciativa estipulada, no período de fevereiro a junho de 2022, o Núcleo de Pedagogia Universitária  -  PROGRAD desenvolveu as seguintes atividades:- Abertura do Semestre Letivo 2022/01 e Encontro de Formação Pedagógica com a palestra online “ Ser professor universitário no pós-pandemia e ética na docência   ”
- Mesa Redonda com o tema Felicidade
- Ciclo de Desenvolvimento Profissional Docente: Retorno Presencial, novos desafios.
- Aula Magna para toda comunidade acadêmica com o tema"Cenários</t>
    </r>
    <r>
      <rPr>
        <sz val="12"/>
        <color indexed="63"/>
        <rFont val="Arial"/>
        <family val="2"/>
      </rPr>
      <t xml:space="preserve"> </t>
    </r>
    <r>
      <rPr>
        <sz val="10"/>
        <color indexed="63"/>
        <rFont val="Arial"/>
        <family val="2"/>
      </rPr>
      <t>turbulentos, mudanças velozes</t>
    </r>
    <r>
      <rPr>
        <sz val="10"/>
        <color indexed="8"/>
        <rFont val="Arial"/>
        <family val="2"/>
      </rPr>
      <t>”
- IX Fórum da Saúde - Etapa II 
- Curso do Moodle EaD</t>
    </r>
  </si>
  <si>
    <t>A meta foi parcialmente alcançada no primeiro semestre de 2022. Como a meta é anual, ainda poderá ser atingida com as atividades de formação que serão desenvolvidas no segunda semestre de 2022.</t>
  </si>
  <si>
    <t>Os cortes e os bloqueios orçamentários e financeiros impactaram negativamente no desenvolvimentos das algumas ações que necessitavam de recursos para custear o pagamento dos palestrantes dos cursos de formação, assim como das diárias para o deslocamento dos docentes.</t>
  </si>
  <si>
    <t>Percentual investido (em R$)</t>
  </si>
  <si>
    <t>Bug no sistema, a informação foi perdida e não foi possível recupera-la.</t>
  </si>
  <si>
    <t>Formação de servidores para atender as diferentes demandas da Inclusão e da Acessibilidade</t>
  </si>
  <si>
    <t>Número de servidores capacitados</t>
  </si>
  <si>
    <t>As ações de formação foram ofertadas pela PROGRAD, através de duas edições do Workshop Acessibilidade nos PPCs (28/01/22 e 17/03/22).</t>
  </si>
  <si>
    <t>Percentual de servidores capacitados</t>
  </si>
  <si>
    <t>Promoção de capacitação para a formação continuada de gestores</t>
  </si>
  <si>
    <t>Percentual de servidores em cargos e funções de Gestão capacitados por Ano</t>
  </si>
  <si>
    <t>No primeiro semetres de 2022 foram ofertadas pela Unipampa duas capacitações, uma sobre o SISREF - Sistema Eletrônico de Frequência (PROGEPE) e outra relacionada a Orientação para Celebração de Contratos e Convênios com as Fundações de Apoio (PROPLAN).
Infelizmente estamos visualizando uma baixa demanda no interesse e participação.
Então do total do número de gestores, acreditamos próximos dos 40% efetuaram algum tipo de capacitação
Acreditamos que no segundo semestre novas formações serão disponibilizadas.</t>
  </si>
  <si>
    <t>Os processos de formação voltados aos gestores têm sido divulgados e ofertados, não só pela universidade, mas por outras instituições, tanto de forma gratuita, ou com inscrições. Infelizmente estamos visualizando uma baixa demanda no interesse e participação.</t>
  </si>
  <si>
    <t>Foram ofertadas pela Unipampa Três capacitações on line no formato de lives, uma sobre o SISREF - Sistema Eletrônico de Frequência (PROGEPE), uma relacionada a Orientação para Celebração de Contratos e Convênios com as Fundações de Apoio (PROPLAN) e outra relacionada a Implantação do PGD - Programa de Gestão e Desempenho.
Infelizmente estamos visualizando uma baixa demanda no interesse e participação.
Então do total do número de gestores, acreditamos próximos dos 50% efetuaram algum tipo de capacitação.</t>
  </si>
  <si>
    <t>Oportunização de mobilidade de docentes pesquisadores para
realização de suas pesquisas</t>
  </si>
  <si>
    <t>N° de pesquisadores que executaram, no ano, a mobilidade</t>
  </si>
  <si>
    <t>PROPPI/ PROGEPE</t>
  </si>
  <si>
    <t>Considerando ainda as restrições de deslocamento impostas pela pandemia de Covid-19 e os cortes orçamentários, não houve financiamento de diárias e passagens nas chamadas internas da PROPPI.
Sendo assim, não temos informação sobre mobilidade de professores para realização de pesquisas em 2022.</t>
  </si>
  <si>
    <t>Melhoria da formação acadêmica para o ensino EAD</t>
  </si>
  <si>
    <t>Número de formações realizadas</t>
  </si>
  <si>
    <t>PROGRAD / PROGEPE</t>
  </si>
  <si>
    <t>Capacitação do Básico ao Avançado no AVA Moodle Unipampa (EAD) – 2ª Edição; O curso contou com uma carga horária de 50 horas e o período de realização foi de 23 de maio a 23  de junho de 2022. 
Objetivo Geral: Promover o conhecimento sobre recursos básicos e avançados sobre o Ambiente Virtual de aprendizagem Moodle, através do uso de ferramentas, recursos e atividades disponibilizados no AVA da Unipampa.
Objetivos específicos:
Apresentar o ambiente virtual de aprendizagem Moodle, suas ferramentas, potencialidades, recursos e atividades para a organização de espaços de aprendizagem no AVA;
Orientação pedagógica para o uso do AVA Moodle na UNIPAMPA;
Apresentar recursos de uso mais complexo sobre o ambiente virtual de aprendizagem Moodle; 
Adquirir fluência no uso dos recursos, possibilitando o planejamento de atividades e configurando o AVA.</t>
  </si>
  <si>
    <t>Ainda serão ofertadas mais vagas para cursos de formação para a EaD no próximo semestre e a meta poderá ser alcançada.</t>
  </si>
  <si>
    <t>Segue detalhes dos capacitações e evento ofertados:
1 - Criando conteúdos interativos no Moodle utilizando o H5P 2.ª Edição. 
O curso contou com uma carga horária de 50 horas e o período de realização foi de 29 de junho a 2 de agosto de 2022.  Tendo como objetivo geral promover o conhecimento sobre conteúdos interativos utilizando o H5P para elaboração de materiais didáticos para cursos presenciais e a distância; e objetivos específicos: Apresentar recursos multimídia, organização de conteúdo, questionários e gamificação; Adquirir fluência no uso dos recursos H5P no ambiente virtual Moodle.
Número de vagas: 50  Número de aprovados: 16.
2 - X Fórum EaD 1ª Etapa – Seminário Regional UniRede 2022 – Região Sul – X Fórum EaD – Unipampa – I Fórum EaD – UDESC.  EAD E A CURRICULARIZAÇÃO DA EXTENSÃO
Tendo como objetivo debater sobre a curricularização da Extensão e os aspectos que impactam na Educação a Distância, a partir de uma reflexão crítica das Diretrizes para as Políticas de Extensão da Educação Superior Brasileira (Portaria nº 1.350 D.O.U. de 17/12/2018). Nesse sentido, foram compartilhadas experiências nacionais e internacionais de projetos e outras iniciativas que viabilizam a prática da Extensão de forma integrada com ações a distância.
Data do Evento: 26 de julho de 2022, 08h30 – 18h00.  Nº de participantes: 60
3 - X Fórum EaD 2º Etapa – RODA DE CONVERSA: PERSPECTIVAS DA OFERTA DE CARGA HORÁRIA EAD EM CURSOS PRESENCIAIS.  
 Tendo como objetivo subsidiar/incentivar os cursos presenciais para oferta EaD, com base na Portaria nº2117, de 6 de dezembro de 2019, por meio de uma Roda de Conversa e do compartilhamento de práticas. 1 ) Matemática-Licenciatura (Itaqui)2 ) Física-Licenciatura (Bagé) 3 ) Letras - Línguas Adicionais Inglês, Espanhol e Respectivas Literaturas (Bagé).
Data do Evento: De 6 até 13 de outubro de 2022.  
Nº de participantes na Roda de Conversa:   54 
4 - MINICURSO – MATERIAIS DIDÁTICOS E FERRAMENTAS PARA ATIVIDADES A DISTÂNCIA.
Tendo como objetivo apresentar aspectos conceituais introdutórios sobre materiais didáticos, design visual e de interfaces, para auxiliar o planejamento e a produção de materiais didáticos para atividades educativas a distância.
Data do Evento: De 6 até 13 de outubro de 2022.
Nº de participantes no Minicurso: 30
5 - Dia Nacional da EaD -  Roda de Conversa: Cursos de Graduação EaD da Unipampa: Avaliações e novos desafios.Evasão e Permanência em cursos a Distância. Tendo como objetivos Celebrar o dia da Educação a Distância; Apresentar um panorama dos cursos de graduação EaD da Unipampa, os processos de avaliação de cursos e novos desafios; Dar continuidade às reflexões acerca da evasão nos cursos EaD. 
Data do Evento: 25/11/2022  Nº de participantes: 67
6 - Educação Mediada por Tecnologias Educacionais - Curso de Formação EaD/UAB Unipampa 2022/2
O curso contou com uma carga horária de 30 horas e o período de realização foi de 05 a 19 de dezembro de 2022. Tendo como Objetivo Geral:Promover o conhecimento e a reflexão de temas relacionados à educação mediada por tecnologias educacionais;  ao planejamento e organização dos componentes curriculares no Ambiente Virtual de Aprendizagem Moodle; a mediação pedagógica e a relação entre professores, tutores e estudantes. E Objetivos específico: *Apresentar o ambiente virtual de aprendizagem Moodle, suas ferramentas, potencialidades, recursos e atividades para a organização de espaços de aprendizagem no AVA; * Orientar pedagogicamente para a organização do ambiente virtual de aprendizagem MOODLE, integrando a tecnologia e o processo de ensino-aprendizagem, contribuindo para que as práticas pedagógicas sejam bem-sucedidas. Número de vagas: 50  Número de aprovados: em andamento.</t>
  </si>
  <si>
    <t>O número de formações realizadas no primeiro semestre devem se somar com aquelas realizadas no segundo semestre. Vale ressaltar que 3 eventos foram cancelados e reagendados para 2023:  1. A Roda de conversa: Perspectivas das metodologias ativas e da avaliação no contexto da cultura digital, devido ao jogo da seleção Brasileira no dia 05/12/2022;  2. Capacitação Pearson docentes -  09/12/2022, devido a atestado médico da Palestrante; 3. Capacitação Pearson discentes - 12/12/2022, devido a paralisação discente na Unipampa.</t>
  </si>
  <si>
    <t>Número de vagas ofertadas no ano</t>
  </si>
  <si>
    <t xml:space="preserve">PROGRAD / PROGEPE </t>
  </si>
  <si>
    <t>Percentual de servidores que passaram por formação no ano</t>
  </si>
  <si>
    <t>Incentivo a participação de
servidores em eventos científicos</t>
  </si>
  <si>
    <t>Número de servidores participantes de eventos científicos</t>
  </si>
  <si>
    <t xml:space="preserve"> PROGEPE / PROPPI </t>
  </si>
  <si>
    <t>Atualmente a universidade não possui um sistema de controle junto a todas unidades que torne possível a verificação exata em relação a este item.
Desta forma, a PROGEPE como unidade gestora do monitoramento solicito a PROAD a criação junto ao sistema de lançamentos dos afastamentos, a unidade da Motivação Macro, designada como: Diária/Afastamento para Participação em Evento Científico.
A criação do referido item, possibilitará ao final de cada semeste/ano a verificação do quantitativo de deslocamentos dos servidores para a referida finalidade, fator que irá melhorar os processos de gestão e gorvenança, além de promover dados em relação ao relatório de gestão.</t>
  </si>
  <si>
    <t>Atualmente a universidade não possui um sistema de controle junto a todas unidades que torne possível a verificação exata em relação a este item.
Destaca-se que até o final do mês de abril, ainda estavámos em estado de emegencial pública devido a Pandemia pelo Coronavírus, fator que ainda impactou as ações junto as instituições.</t>
  </si>
  <si>
    <t>Não temos como responder esse percentual pois o controle é feito nas unidades acadêmicas, podendo ser com diárias ou sem diárias a participação.</t>
  </si>
  <si>
    <t>Percentual de servidores autorizados a participar dos eventos</t>
  </si>
  <si>
    <t>Atualmente a universidade não possui um sistema de controle junto a todas unidades que torne possível a verificação exata em relação a este item.
Destaca-se ainda que até o final do mês de abril, ainda estavámos em estado de emegencial pública devido a Pandemia pelo Coronavírus, fator que ainda impactou as ações junto as instituições.</t>
  </si>
  <si>
    <t>Os dados são parciais, pois o relatório de controle para acompanhar a participação de servidores em eventos com diárias e passagens foi elaborado apenas no final do primeiro semestre de 2022. Desta forma esse número pode ter sido maior.</t>
  </si>
  <si>
    <t>Realização de ações permanentes de formação e qualificação de extensionistas</t>
  </si>
  <si>
    <t>Nº de ações realizadas</t>
  </si>
  <si>
    <t>A ação de capacitação de extensionistas é geralmente realizada no segundo semestre.</t>
  </si>
  <si>
    <t xml:space="preserve">Nesse indicador consideramos as mais de 40 (quarenta) reuniões realizadas com a comunidade acadêmica (reuniões presenciais e virtuais) que ocorreram da seguinte forma:
a) Reuniões presenciais nos Campi – com participação de docentes e TAEs.
b) Reuniões virtuais com os núcleos docentes estruturantes (NDEs) de vários cursos de graduação da Unipampa.
Nessas reuniões foram tratados principalmente os seguintes temas:
a) Inserção da extensão na graduação (Resolução Nº 317/2021 e Instrução Normativa Nº 18/2021).
b) Programa “Unipampa Cidadã”.
c) Dados e a prática extensionista na Unipampa.
</t>
  </si>
  <si>
    <t>Número de extensionistas capacitados</t>
  </si>
  <si>
    <t>Custo total (em R$)</t>
  </si>
  <si>
    <t>Devido aos cortes orçamentários priorizamos o direcionamento do orçamento para o financiamento de bolsas para discentes.</t>
  </si>
  <si>
    <t>Objetivo 18 – Aprimorar a gestão de pessoas buscando a qualidade de vida do servidor</t>
  </si>
  <si>
    <t>Implantação do Programa de Qualidade de Vida do Servidor, através de projetos Locais</t>
  </si>
  <si>
    <t>N° de Unidades com programa Implantado</t>
  </si>
  <si>
    <t>A resolução sobre o Programa de Qualidade de Vida deverá ser revisada. Foram feitas diversas campanhas sobre cuidados e precauções com a saúde, direcionadas aos servidores, com publicações no site, envio de e-mails, etc.. 
Também foi realizado o IV Encontro de Qualidade de Vida, palestras transmitidas pelo YouTube e Meet, aberto não só aos servidores, mas também aos discentes e público em geral.</t>
  </si>
  <si>
    <t>Não foram realizados projetos locais que tenham sido parâmetrizados para determinar o que é ação ou não, e qual o tipo da mesma, conforme preconiza a resolução vigente. Apenas campanhas de forma remota para toda a Universidade. Destaca-se que até o final do mês de abril, ainda estavámos em estado de emegencial pública devido a Pandemia pelo Coronavírus, fator que ainda impactou as ações junto as instituições.</t>
  </si>
  <si>
    <t>Infezlizmente não tivemos unidades interessadas em realizar ações locais. Um dos motivos, provavelmente foi a falta de recursos!</t>
  </si>
  <si>
    <t>Relatório do projeto</t>
  </si>
  <si>
    <t>Realização de Exames periódicos de saúde</t>
  </si>
  <si>
    <t>Percentual de servidores atendidos</t>
  </si>
  <si>
    <t>Em março de 2019 foi elaborado o Plano Operacional que consta no processo  nº 23100.004405/2019-11, o qual detalha a realização do mesmo. Dificuldades operacionais, tais como, atas de registro de preço no Comprasnet com referência para o SUS com preços abaixo do mercado, laboratórios  que não atendem a todas cidades onde estão as Unidades da Unipampa, priorização no enfrentamento a Covid-19 e a falta de recursos, impediram o prosseguimento desta ação.</t>
  </si>
  <si>
    <t>Em virtude de restrições ocasionadas pelos cortes orçamentários e priorização de outras áreas para investimento de recursos  a implementação dos exames periódicos não pode ser realizada. Destacamos que o tamanho da instituição a limitação de logistica para a realização da referida ação demandará grande quantidade de recursos.</t>
  </si>
  <si>
    <t xml:space="preserve">Em virtude de restrições ocasionadas pelos cortes orçamentários e priorização de outras áreas para investimento de recursos  a implementação dos exames periódicos não pode ser realizada. Destacamos que o tamanho da instituição a limitação de logistica para a realização da referida ação demandará grande quantidade de recursos. </t>
  </si>
  <si>
    <t>Implantação da Unidade Unipampa do Sistema de Atenção à Saúde do Servidor</t>
  </si>
  <si>
    <t>Unidade implantada</t>
  </si>
  <si>
    <t>O convênio com a UFSM foi renovado até 31/03 de 2024 pois necessitamos estar vinculados a uma unidade SIASS, para acessar o SIAPENet - Módulo Saúde.
A Gestão superior disponibilizou para a PROGEPE três vagas, sendo que 2 já foram preenchidas (01 Psicólogo, 01 Assistente Social), fantando ainda um Médico/área Psiquiatria. Com esses três profissionais poderemos efetivar a implantação do nosso SIASS.
Além desse fato, estamos estabelecendo um convênio com a Prefeitura de Bagé para a cessão de uma sala para as realizações da Perícias.</t>
  </si>
  <si>
    <t>Falta de função gratificada.
Novos servidores ingressaram na Divisão de Perícias. A DASST não recebeu novos servidores nesse período, fator que não colaborou com esse processo. Destaca-se contudo que o termo de cooperação técnica com a UFSM têm minizado o impacto da não implantação do SIASS.</t>
  </si>
  <si>
    <t>LEGENDA:</t>
  </si>
  <si>
    <t>Tipos de Indicador:</t>
  </si>
  <si>
    <t>Contínuo (C)</t>
  </si>
  <si>
    <t>Apresenta somente inciadores que preveem x ações ao longo dos anos por localidade. x&gt;1</t>
  </si>
  <si>
    <t>Pontual (P)</t>
  </si>
  <si>
    <t>Apresenta somente indicadores que preveem o desenvolvimento de uma ação pontual ou apresentem essa característica.</t>
  </si>
  <si>
    <t>Classificação:</t>
  </si>
  <si>
    <t xml:space="preserve">Alcançado (A) </t>
  </si>
  <si>
    <t>Quando o resultado atingido para iniciativa for superior a 91% da meta estabelecida;</t>
  </si>
  <si>
    <t>Parcialmente Alcançado (PA)</t>
  </si>
  <si>
    <t>Quando o resultado atingido estiver entre 31% e 90% da meta prevista;</t>
  </si>
  <si>
    <t xml:space="preserve">Não Alcançada (NA) </t>
  </si>
  <si>
    <t>Quando o resultado atingido estiver em até 30% da meta prevista;</t>
  </si>
  <si>
    <t>Sem Meta (SM)</t>
  </si>
  <si>
    <t>Quando a iniciativa não contiver meta planejada para o ano;</t>
  </si>
  <si>
    <t>Não Informado (NI)</t>
  </si>
  <si>
    <t>Quando o monitoramento não foi informado.</t>
  </si>
  <si>
    <t>(*) Dependendo do indicador, o executado não ultrapassa 100% da meta</t>
  </si>
</sst>
</file>

<file path=xl/styles.xml><?xml version="1.0" encoding="utf-8"?>
<styleSheet xmlns="http://schemas.openxmlformats.org/spreadsheetml/2006/main">
  <numFmts count="10">
    <numFmt numFmtId="164" formatCode="GENERAL"/>
    <numFmt numFmtId="165" formatCode="0%"/>
    <numFmt numFmtId="166" formatCode="0.00%"/>
    <numFmt numFmtId="167" formatCode="0.0"/>
    <numFmt numFmtId="168" formatCode="0.00"/>
    <numFmt numFmtId="169" formatCode="0"/>
    <numFmt numFmtId="170" formatCode="&quot;R$&quot;#,##0.00"/>
    <numFmt numFmtId="171" formatCode="[$R$-416]\ #,##0.00;[RED]\-[$R$-416]\ #,##0.00"/>
    <numFmt numFmtId="172" formatCode="#,##0.00"/>
    <numFmt numFmtId="173" formatCode="0.0%"/>
  </numFmts>
  <fonts count="8">
    <font>
      <sz val="10"/>
      <name val="Arial"/>
      <family val="2"/>
    </font>
    <font>
      <sz val="10"/>
      <color indexed="8"/>
      <name val="Arial"/>
      <family val="2"/>
    </font>
    <font>
      <b/>
      <sz val="11"/>
      <color indexed="8"/>
      <name val="Calibri"/>
      <family val="2"/>
    </font>
    <font>
      <b/>
      <sz val="10"/>
      <color indexed="8"/>
      <name val="Arial"/>
      <family val="2"/>
    </font>
    <font>
      <sz val="11"/>
      <color indexed="8"/>
      <name val="Calibri"/>
      <family val="2"/>
    </font>
    <font>
      <b/>
      <i/>
      <sz val="11"/>
      <color indexed="8"/>
      <name val="Calibri"/>
      <family val="2"/>
    </font>
    <font>
      <sz val="12"/>
      <color indexed="63"/>
      <name val="Arial"/>
      <family val="2"/>
    </font>
    <font>
      <sz val="10"/>
      <color indexed="63"/>
      <name val="Arial"/>
      <family val="2"/>
    </font>
  </fonts>
  <fills count="9">
    <fill>
      <patternFill/>
    </fill>
    <fill>
      <patternFill patternType="gray125"/>
    </fill>
    <fill>
      <patternFill patternType="solid">
        <fgColor indexed="31"/>
        <bgColor indexed="64"/>
      </patternFill>
    </fill>
    <fill>
      <patternFill patternType="solid">
        <fgColor indexed="50"/>
        <bgColor indexed="64"/>
      </patternFill>
    </fill>
    <fill>
      <patternFill patternType="solid">
        <fgColor indexed="40"/>
        <bgColor indexed="64"/>
      </patternFill>
    </fill>
    <fill>
      <patternFill patternType="solid">
        <fgColor indexed="22"/>
        <bgColor indexed="64"/>
      </patternFill>
    </fill>
    <fill>
      <patternFill patternType="solid">
        <fgColor indexed="13"/>
        <bgColor indexed="64"/>
      </patternFill>
    </fill>
    <fill>
      <patternFill patternType="solid">
        <fgColor indexed="29"/>
        <bgColor indexed="64"/>
      </patternFill>
    </fill>
    <fill>
      <patternFill patternType="solid">
        <fgColor indexed="57"/>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51">
    <xf numFmtId="164" fontId="0" fillId="0" borderId="0" xfId="0" applyAlignment="1">
      <alignment/>
    </xf>
    <xf numFmtId="164" fontId="1" fillId="0" borderId="0" xfId="20">
      <alignment/>
      <protection/>
    </xf>
    <xf numFmtId="164" fontId="2" fillId="2" borderId="1" xfId="20" applyFont="1" applyFill="1" applyBorder="1" applyAlignment="1">
      <alignment horizontal="center" vertical="center" wrapText="1"/>
      <protection/>
    </xf>
    <xf numFmtId="165" fontId="2" fillId="3" borderId="1" xfId="20" applyNumberFormat="1" applyFont="1" applyFill="1" applyBorder="1" applyAlignment="1">
      <alignment horizontal="center" vertical="center" wrapText="1"/>
      <protection/>
    </xf>
    <xf numFmtId="164" fontId="2" fillId="4" borderId="1" xfId="20" applyFont="1" applyFill="1" applyBorder="1" applyAlignment="1">
      <alignment horizontal="center" vertical="center" wrapText="1"/>
      <protection/>
    </xf>
    <xf numFmtId="164" fontId="2" fillId="5" borderId="1" xfId="20" applyFont="1" applyFill="1" applyBorder="1" applyAlignment="1">
      <alignment horizontal="center" vertical="center" wrapText="1"/>
      <protection/>
    </xf>
    <xf numFmtId="164" fontId="4" fillId="5" borderId="1" xfId="20" applyFont="1" applyFill="1" applyBorder="1" applyAlignment="1">
      <alignment horizontal="center" vertical="center" wrapText="1"/>
      <protection/>
    </xf>
    <xf numFmtId="164" fontId="4" fillId="5" borderId="1" xfId="20" applyFont="1" applyFill="1" applyBorder="1" applyAlignment="1">
      <alignment horizontal="left" vertical="center" wrapText="1"/>
      <protection/>
    </xf>
    <xf numFmtId="166" fontId="4" fillId="3" borderId="1" xfId="20" applyNumberFormat="1" applyFont="1" applyFill="1" applyBorder="1" applyAlignment="1">
      <alignment horizontal="center" vertical="center" wrapText="1"/>
      <protection/>
    </xf>
    <xf numFmtId="166" fontId="4" fillId="4" borderId="1" xfId="20" applyNumberFormat="1" applyFont="1" applyFill="1" applyBorder="1" applyAlignment="1">
      <alignment horizontal="center" vertical="center" wrapText="1"/>
      <protection/>
    </xf>
    <xf numFmtId="164" fontId="4" fillId="0" borderId="1" xfId="20" applyFont="1" applyBorder="1" applyAlignment="1">
      <alignment horizontal="center" vertical="center" wrapText="1"/>
      <protection/>
    </xf>
    <xf numFmtId="166" fontId="4" fillId="0" borderId="1" xfId="20" applyNumberFormat="1" applyFont="1" applyBorder="1" applyAlignment="1">
      <alignment horizontal="center" vertical="center" wrapText="1"/>
      <protection/>
    </xf>
    <xf numFmtId="164" fontId="4" fillId="6" borderId="1" xfId="20" applyFont="1" applyFill="1" applyBorder="1" applyAlignment="1">
      <alignment horizontal="center" vertical="center" wrapText="1"/>
      <protection/>
    </xf>
    <xf numFmtId="164" fontId="4" fillId="0" borderId="2" xfId="20" applyFont="1" applyBorder="1" applyAlignment="1">
      <alignment horizontal="center" vertical="center" wrapText="1"/>
      <protection/>
    </xf>
    <xf numFmtId="164" fontId="1" fillId="0" borderId="0" xfId="20" applyFont="1" applyAlignment="1">
      <alignment horizontal="left" vertical="top" wrapText="1"/>
      <protection/>
    </xf>
    <xf numFmtId="164" fontId="1" fillId="0" borderId="0" xfId="20" applyFont="1" applyAlignment="1">
      <alignment wrapText="1"/>
      <protection/>
    </xf>
    <xf numFmtId="165" fontId="4" fillId="3" borderId="1" xfId="20" applyNumberFormat="1" applyFont="1" applyFill="1" applyBorder="1" applyAlignment="1">
      <alignment horizontal="center" vertical="center" wrapText="1"/>
      <protection/>
    </xf>
    <xf numFmtId="164" fontId="4" fillId="3" borderId="1" xfId="20" applyFont="1" applyFill="1" applyBorder="1" applyAlignment="1">
      <alignment horizontal="center" vertical="center" wrapText="1"/>
      <protection/>
    </xf>
    <xf numFmtId="167" fontId="4" fillId="4" borderId="1" xfId="20" applyNumberFormat="1" applyFont="1" applyFill="1" applyBorder="1" applyAlignment="1">
      <alignment horizontal="center" vertical="center" wrapText="1"/>
      <protection/>
    </xf>
    <xf numFmtId="168" fontId="4" fillId="4" borderId="1" xfId="20" applyNumberFormat="1" applyFont="1" applyFill="1" applyBorder="1" applyAlignment="1">
      <alignment horizontal="center" vertical="center" wrapText="1"/>
      <protection/>
    </xf>
    <xf numFmtId="167" fontId="4" fillId="0" borderId="1" xfId="20" applyNumberFormat="1" applyFont="1" applyBorder="1" applyAlignment="1">
      <alignment horizontal="center" vertical="center" wrapText="1"/>
      <protection/>
    </xf>
    <xf numFmtId="169" fontId="4" fillId="4" borderId="1" xfId="20" applyNumberFormat="1" applyFont="1" applyFill="1" applyBorder="1" applyAlignment="1">
      <alignment horizontal="center" vertical="center" wrapText="1"/>
      <protection/>
    </xf>
    <xf numFmtId="164" fontId="4" fillId="7" borderId="1" xfId="20" applyFont="1" applyFill="1" applyBorder="1" applyAlignment="1">
      <alignment horizontal="center" vertical="center" wrapText="1"/>
      <protection/>
    </xf>
    <xf numFmtId="164" fontId="1" fillId="0" borderId="0" xfId="20" applyFont="1" applyBorder="1" applyAlignment="1">
      <alignment horizontal="center" vertical="center" wrapText="1"/>
      <protection/>
    </xf>
    <xf numFmtId="164" fontId="4" fillId="8" borderId="1" xfId="20" applyFont="1" applyFill="1" applyBorder="1" applyAlignment="1">
      <alignment horizontal="center" vertical="center" wrapText="1"/>
      <protection/>
    </xf>
    <xf numFmtId="164" fontId="1" fillId="0" borderId="0" xfId="20" applyFont="1" applyBorder="1" applyAlignment="1">
      <alignment horizontal="left" vertical="top" wrapText="1"/>
      <protection/>
    </xf>
    <xf numFmtId="164" fontId="1" fillId="0" borderId="0" xfId="20" applyFont="1" applyAlignment="1">
      <alignment vertical="top" wrapText="1"/>
      <protection/>
    </xf>
    <xf numFmtId="164" fontId="4" fillId="4" borderId="1" xfId="20" applyFont="1" applyFill="1" applyBorder="1" applyAlignment="1">
      <alignment horizontal="center" vertical="center" wrapText="1"/>
      <protection/>
    </xf>
    <xf numFmtId="164" fontId="4" fillId="5" borderId="1" xfId="20" applyFont="1" applyFill="1" applyBorder="1" applyAlignment="1">
      <alignment horizontal="left" vertical="top" wrapText="1"/>
      <protection/>
    </xf>
    <xf numFmtId="170" fontId="4" fillId="3" borderId="1" xfId="20" applyNumberFormat="1" applyFont="1" applyFill="1" applyBorder="1" applyAlignment="1">
      <alignment horizontal="center" vertical="center" wrapText="1"/>
      <protection/>
    </xf>
    <xf numFmtId="171" fontId="4" fillId="4" borderId="1" xfId="20" applyNumberFormat="1" applyFont="1" applyFill="1" applyBorder="1" applyAlignment="1">
      <alignment horizontal="center" vertical="center" wrapText="1"/>
      <protection/>
    </xf>
    <xf numFmtId="172" fontId="4" fillId="4" borderId="1" xfId="20" applyNumberFormat="1" applyFont="1" applyFill="1" applyBorder="1" applyAlignment="1">
      <alignment horizontal="center" vertical="center" wrapText="1"/>
      <protection/>
    </xf>
    <xf numFmtId="164" fontId="1" fillId="0" borderId="0" xfId="20" applyFont="1" applyBorder="1" applyAlignment="1">
      <alignment horizontal="left" vertical="center" wrapText="1"/>
      <protection/>
    </xf>
    <xf numFmtId="171" fontId="4" fillId="3" borderId="1" xfId="20" applyNumberFormat="1" applyFont="1" applyFill="1" applyBorder="1" applyAlignment="1">
      <alignment horizontal="center" vertical="center" wrapText="1"/>
      <protection/>
    </xf>
    <xf numFmtId="168" fontId="4" fillId="0" borderId="1" xfId="20" applyNumberFormat="1" applyFont="1" applyBorder="1" applyAlignment="1">
      <alignment horizontal="center" vertical="center" wrapText="1"/>
      <protection/>
    </xf>
    <xf numFmtId="173" fontId="4" fillId="3" borderId="1" xfId="20" applyNumberFormat="1" applyFont="1" applyFill="1" applyBorder="1" applyAlignment="1">
      <alignment horizontal="center" vertical="center" wrapText="1"/>
      <protection/>
    </xf>
    <xf numFmtId="164" fontId="3" fillId="0" borderId="0" xfId="20" applyFont="1" applyAlignment="1">
      <alignment wrapText="1"/>
      <protection/>
    </xf>
    <xf numFmtId="164" fontId="1" fillId="0" borderId="0" xfId="20" applyFont="1" applyAlignment="1">
      <alignment horizontal="left" wrapText="1"/>
      <protection/>
    </xf>
    <xf numFmtId="164" fontId="3" fillId="6" borderId="0" xfId="20" applyFont="1" applyFill="1" applyBorder="1" applyAlignment="1">
      <alignment wrapText="1"/>
      <protection/>
    </xf>
    <xf numFmtId="164" fontId="2" fillId="0" borderId="0" xfId="20" applyFont="1" applyAlignment="1">
      <alignment horizontal="left" vertical="center" wrapText="1"/>
      <protection/>
    </xf>
    <xf numFmtId="164" fontId="4" fillId="0" borderId="0" xfId="20" applyFont="1" applyAlignment="1">
      <alignment horizontal="left" vertical="center" wrapText="1"/>
      <protection/>
    </xf>
    <xf numFmtId="164" fontId="4" fillId="0" borderId="0" xfId="20" applyFont="1" applyAlignment="1">
      <alignment horizontal="left" vertical="center"/>
      <protection/>
    </xf>
    <xf numFmtId="164" fontId="2" fillId="0" borderId="0" xfId="20" applyFont="1" applyAlignment="1">
      <alignment horizontal="left" vertical="center"/>
      <protection/>
    </xf>
    <xf numFmtId="164" fontId="4" fillId="3" borderId="0" xfId="20" applyFont="1" applyFill="1" applyBorder="1" applyAlignment="1">
      <alignment horizontal="left" vertical="center"/>
      <protection/>
    </xf>
    <xf numFmtId="164" fontId="1" fillId="3" borderId="0" xfId="20" applyFont="1" applyFill="1" applyBorder="1" applyAlignment="1">
      <alignment/>
      <protection/>
    </xf>
    <xf numFmtId="164" fontId="4" fillId="6" borderId="0" xfId="20" applyFont="1" applyFill="1" applyBorder="1" applyAlignment="1">
      <alignment horizontal="left" vertical="center"/>
      <protection/>
    </xf>
    <xf numFmtId="164" fontId="1" fillId="6" borderId="0" xfId="20" applyFont="1" applyFill="1" applyBorder="1" applyAlignment="1">
      <alignment/>
      <protection/>
    </xf>
    <xf numFmtId="164" fontId="4" fillId="7" borderId="0" xfId="20" applyFont="1" applyFill="1" applyBorder="1" applyAlignment="1">
      <alignment horizontal="left" vertical="center"/>
      <protection/>
    </xf>
    <xf numFmtId="164" fontId="1" fillId="7" borderId="0" xfId="20" applyFont="1" applyFill="1" applyBorder="1" applyAlignment="1">
      <alignment/>
      <protection/>
    </xf>
    <xf numFmtId="164" fontId="4" fillId="2" borderId="0" xfId="20" applyFont="1" applyFill="1" applyBorder="1" applyAlignment="1">
      <alignment horizontal="left" vertical="center"/>
      <protection/>
    </xf>
    <xf numFmtId="164" fontId="1" fillId="2" borderId="0" xfId="20" applyFont="1" applyFill="1" applyBorder="1" applyAlignment="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C704A"/>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00B050"/>
      <rgbColor rgb="00003300"/>
      <rgbColor rgb="00333300"/>
      <rgbColor rgb="00993300"/>
      <rgbColor rgb="00993366"/>
      <rgbColor rgb="00333399"/>
      <rgbColor rgb="00202124"/>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18"/>
  <sheetViews>
    <sheetView tabSelected="1" workbookViewId="0" topLeftCell="F1">
      <selection activeCell="N1" sqref="N1"/>
    </sheetView>
  </sheetViews>
  <sheetFormatPr defaultColWidth="13.7109375" defaultRowHeight="15" customHeight="1"/>
  <cols>
    <col min="1" max="2" width="19.00390625" style="1" customWidth="1"/>
    <col min="3" max="3" width="12.00390625" style="1" customWidth="1"/>
    <col min="4" max="4" width="32.7109375" style="1" customWidth="1"/>
    <col min="5" max="5" width="12.140625" style="1" customWidth="1"/>
    <col min="6" max="6" width="41.140625" style="1" customWidth="1"/>
    <col min="7" max="7" width="15.00390625" style="1" customWidth="1"/>
    <col min="8" max="8" width="16.8515625" style="1" customWidth="1"/>
    <col min="9" max="9" width="15.00390625" style="1" customWidth="1"/>
    <col min="10" max="10" width="13.140625" style="1" customWidth="1"/>
    <col min="11" max="11" width="21.7109375" style="1" customWidth="1"/>
    <col min="12" max="12" width="15.00390625" style="1" customWidth="1"/>
    <col min="13" max="13" width="16.7109375" style="1" customWidth="1"/>
    <col min="14" max="14" width="22.140625" style="1" customWidth="1"/>
    <col min="15" max="15" width="90.00390625" style="1" customWidth="1"/>
    <col min="16" max="16" width="80.8515625" style="1" customWidth="1"/>
    <col min="17" max="17" width="72.8515625" style="1" customWidth="1"/>
    <col min="18" max="18" width="72.00390625" style="1" customWidth="1"/>
    <col min="19" max="19" width="24.7109375" style="1" customWidth="1"/>
    <col min="20" max="26" width="8.57421875" style="1" customWidth="1"/>
    <col min="27" max="16384" width="12.57421875" style="1" customWidth="1"/>
  </cols>
  <sheetData>
    <row r="1" spans="1:19" ht="57.75" customHeight="1">
      <c r="A1" s="2" t="s">
        <v>0</v>
      </c>
      <c r="B1" s="2" t="s">
        <v>1</v>
      </c>
      <c r="C1" s="2" t="s">
        <v>2</v>
      </c>
      <c r="D1" s="2" t="s">
        <v>3</v>
      </c>
      <c r="E1" s="2" t="s">
        <v>4</v>
      </c>
      <c r="F1" s="2" t="s">
        <v>5</v>
      </c>
      <c r="G1" s="3" t="s">
        <v>6</v>
      </c>
      <c r="H1" s="4" t="s">
        <v>7</v>
      </c>
      <c r="I1" s="4" t="s">
        <v>8</v>
      </c>
      <c r="J1" s="2" t="s">
        <v>9</v>
      </c>
      <c r="K1" s="2" t="s">
        <v>10</v>
      </c>
      <c r="L1" s="2" t="s">
        <v>11</v>
      </c>
      <c r="M1" s="2" t="s">
        <v>12</v>
      </c>
      <c r="N1" s="2" t="s">
        <v>13</v>
      </c>
      <c r="O1" s="2" t="s">
        <v>14</v>
      </c>
      <c r="P1" s="2" t="s">
        <v>15</v>
      </c>
      <c r="Q1" s="2" t="s">
        <v>16</v>
      </c>
      <c r="R1" s="2" t="s">
        <v>17</v>
      </c>
      <c r="S1" s="2" t="s">
        <v>18</v>
      </c>
    </row>
    <row r="2" spans="1:19" ht="248.25" customHeight="1">
      <c r="A2" s="5" t="s">
        <v>19</v>
      </c>
      <c r="B2" s="5" t="s">
        <v>20</v>
      </c>
      <c r="C2" s="6">
        <v>1</v>
      </c>
      <c r="D2" s="7" t="s">
        <v>21</v>
      </c>
      <c r="E2" s="6">
        <v>1</v>
      </c>
      <c r="F2" s="7" t="s">
        <v>22</v>
      </c>
      <c r="G2" s="8">
        <v>0.96</v>
      </c>
      <c r="H2" s="9">
        <v>0.6000000000000001</v>
      </c>
      <c r="I2" s="9">
        <v>0.78</v>
      </c>
      <c r="J2" s="10" t="s">
        <v>23</v>
      </c>
      <c r="K2" s="11">
        <f>AVERAGE(H2:I2)</f>
        <v>0.6900000000000001</v>
      </c>
      <c r="L2" s="11">
        <f>K2/G2</f>
        <v>0.7187500000000001</v>
      </c>
      <c r="M2" s="12" t="s">
        <v>24</v>
      </c>
      <c r="N2" s="13" t="s">
        <v>25</v>
      </c>
      <c r="O2" s="14" t="s">
        <v>26</v>
      </c>
      <c r="P2" s="14" t="s">
        <v>27</v>
      </c>
      <c r="Q2" s="14" t="s">
        <v>28</v>
      </c>
      <c r="R2" s="14" t="s">
        <v>29</v>
      </c>
      <c r="S2" s="15"/>
    </row>
    <row r="3" spans="1:19" ht="243.75" customHeight="1">
      <c r="A3" s="5"/>
      <c r="B3" s="5"/>
      <c r="C3" s="6">
        <v>2</v>
      </c>
      <c r="D3" s="7" t="s">
        <v>30</v>
      </c>
      <c r="E3" s="6">
        <v>1</v>
      </c>
      <c r="F3" s="7" t="s">
        <v>31</v>
      </c>
      <c r="G3" s="16">
        <v>1</v>
      </c>
      <c r="H3" s="9">
        <v>0.683</v>
      </c>
      <c r="I3" s="9">
        <v>0.84</v>
      </c>
      <c r="J3" s="10" t="s">
        <v>23</v>
      </c>
      <c r="K3" s="11">
        <f>AVERAGE(H3:I3)</f>
        <v>0.7615000000000001</v>
      </c>
      <c r="L3" s="11">
        <f>K3/G3</f>
        <v>0.7615000000000001</v>
      </c>
      <c r="M3" s="12" t="s">
        <v>24</v>
      </c>
      <c r="N3" s="13" t="s">
        <v>32</v>
      </c>
      <c r="O3" s="14" t="s">
        <v>33</v>
      </c>
      <c r="P3" s="14" t="s">
        <v>34</v>
      </c>
      <c r="Q3" s="14" t="s">
        <v>35</v>
      </c>
      <c r="R3" s="14" t="s">
        <v>36</v>
      </c>
      <c r="S3" s="15"/>
    </row>
    <row r="4" spans="1:19" ht="78.75" customHeight="1">
      <c r="A4" s="5"/>
      <c r="B4" s="5"/>
      <c r="C4" s="6">
        <v>3</v>
      </c>
      <c r="D4" s="7" t="s">
        <v>37</v>
      </c>
      <c r="E4" s="6">
        <v>1</v>
      </c>
      <c r="F4" s="7" t="s">
        <v>38</v>
      </c>
      <c r="G4" s="17">
        <v>1.1</v>
      </c>
      <c r="H4" s="18">
        <v>0</v>
      </c>
      <c r="I4" s="19">
        <v>1.12</v>
      </c>
      <c r="J4" s="10" t="s">
        <v>23</v>
      </c>
      <c r="K4" s="20">
        <f>((H4+I4)/G4)*100</f>
        <v>101.81818181818183</v>
      </c>
      <c r="L4" s="20">
        <f>AVERAGE(K4:K6)</f>
        <v>33.939393939393945</v>
      </c>
      <c r="M4" s="12" t="s">
        <v>24</v>
      </c>
      <c r="N4" s="13" t="s">
        <v>39</v>
      </c>
      <c r="O4" s="14" t="s">
        <v>40</v>
      </c>
      <c r="P4" s="14" t="s">
        <v>41</v>
      </c>
      <c r="Q4" s="14" t="s">
        <v>42</v>
      </c>
      <c r="R4" s="14" t="s">
        <v>43</v>
      </c>
      <c r="S4" s="15"/>
    </row>
    <row r="5" spans="1:19" ht="55.5" customHeight="1">
      <c r="A5" s="5"/>
      <c r="B5" s="5"/>
      <c r="C5" s="6"/>
      <c r="D5" s="6"/>
      <c r="E5" s="6">
        <v>2</v>
      </c>
      <c r="F5" s="7" t="s">
        <v>44</v>
      </c>
      <c r="G5" s="17">
        <v>1.1</v>
      </c>
      <c r="H5" s="18">
        <v>0</v>
      </c>
      <c r="I5" s="18">
        <v>0</v>
      </c>
      <c r="J5" s="10" t="s">
        <v>23</v>
      </c>
      <c r="K5" s="20">
        <f>((H5+I5)/G5)*100</f>
        <v>0</v>
      </c>
      <c r="L5" s="20"/>
      <c r="M5" s="20"/>
      <c r="N5" s="13" t="s">
        <v>39</v>
      </c>
      <c r="O5" s="14" t="s">
        <v>40</v>
      </c>
      <c r="P5" s="14" t="s">
        <v>45</v>
      </c>
      <c r="Q5" s="14" t="s">
        <v>42</v>
      </c>
      <c r="R5" s="14" t="s">
        <v>46</v>
      </c>
      <c r="S5" s="15"/>
    </row>
    <row r="6" spans="1:19" ht="69" customHeight="1">
      <c r="A6" s="5"/>
      <c r="B6" s="5"/>
      <c r="C6" s="6"/>
      <c r="D6" s="6"/>
      <c r="E6" s="6">
        <v>3</v>
      </c>
      <c r="F6" s="7" t="s">
        <v>47</v>
      </c>
      <c r="G6" s="17">
        <v>1.1</v>
      </c>
      <c r="H6" s="18">
        <v>0</v>
      </c>
      <c r="I6" s="19">
        <v>0</v>
      </c>
      <c r="J6" s="10" t="s">
        <v>23</v>
      </c>
      <c r="K6" s="20">
        <f>((H6+I6)/G6)*100</f>
        <v>0</v>
      </c>
      <c r="L6" s="20"/>
      <c r="M6" s="20"/>
      <c r="N6" s="13" t="s">
        <v>39</v>
      </c>
      <c r="O6" s="14" t="s">
        <v>40</v>
      </c>
      <c r="P6" s="14" t="s">
        <v>48</v>
      </c>
      <c r="Q6" s="14" t="s">
        <v>42</v>
      </c>
      <c r="R6" s="14" t="s">
        <v>49</v>
      </c>
      <c r="S6" s="15"/>
    </row>
    <row r="7" spans="1:19" ht="40.5" customHeight="1">
      <c r="A7" s="5"/>
      <c r="B7" s="5"/>
      <c r="C7" s="6">
        <v>4</v>
      </c>
      <c r="D7" s="7" t="s">
        <v>50</v>
      </c>
      <c r="E7" s="6">
        <v>1</v>
      </c>
      <c r="F7" s="7" t="s">
        <v>51</v>
      </c>
      <c r="G7" s="17">
        <v>81000</v>
      </c>
      <c r="H7" s="21">
        <v>3572</v>
      </c>
      <c r="I7" s="21">
        <v>2957</v>
      </c>
      <c r="J7" s="10" t="s">
        <v>23</v>
      </c>
      <c r="K7" s="20">
        <f>((H7+I7)/G7)*100</f>
        <v>8.060493827160494</v>
      </c>
      <c r="L7" s="20">
        <f>AVERAGE(K7:K8,K10)</f>
        <v>4.030246913580247</v>
      </c>
      <c r="M7" s="22" t="s">
        <v>52</v>
      </c>
      <c r="N7" s="13" t="s">
        <v>53</v>
      </c>
      <c r="O7" s="23" t="s">
        <v>54</v>
      </c>
      <c r="P7" s="14" t="s">
        <v>55</v>
      </c>
      <c r="Q7" s="14" t="s">
        <v>56</v>
      </c>
      <c r="R7" s="14" t="s">
        <v>57</v>
      </c>
      <c r="S7" s="15"/>
    </row>
    <row r="8" spans="1:19" ht="47.25" customHeight="1">
      <c r="A8" s="5"/>
      <c r="B8" s="5"/>
      <c r="C8" s="6"/>
      <c r="D8" s="6"/>
      <c r="E8" s="6">
        <v>2</v>
      </c>
      <c r="F8" s="7" t="s">
        <v>58</v>
      </c>
      <c r="G8" s="17" t="s">
        <v>59</v>
      </c>
      <c r="H8" s="21" t="s">
        <v>59</v>
      </c>
      <c r="I8" s="21" t="s">
        <v>59</v>
      </c>
      <c r="J8" s="10" t="s">
        <v>60</v>
      </c>
      <c r="K8" s="20" t="s">
        <v>59</v>
      </c>
      <c r="L8" s="20"/>
      <c r="M8" s="20"/>
      <c r="N8" s="13" t="s">
        <v>53</v>
      </c>
      <c r="O8" s="23"/>
      <c r="P8" s="14"/>
      <c r="Q8" s="14" t="s">
        <v>56</v>
      </c>
      <c r="R8" s="14"/>
      <c r="S8" s="15"/>
    </row>
    <row r="9" spans="1:19" ht="43.5" customHeight="1">
      <c r="A9" s="5"/>
      <c r="B9" s="5"/>
      <c r="C9" s="6"/>
      <c r="D9" s="6"/>
      <c r="E9" s="6">
        <v>3</v>
      </c>
      <c r="F9" s="7" t="s">
        <v>61</v>
      </c>
      <c r="G9" s="17" t="s">
        <v>59</v>
      </c>
      <c r="H9" s="21" t="s">
        <v>59</v>
      </c>
      <c r="I9" s="21" t="s">
        <v>59</v>
      </c>
      <c r="J9" s="10" t="s">
        <v>23</v>
      </c>
      <c r="K9" s="20" t="s">
        <v>59</v>
      </c>
      <c r="L9" s="20"/>
      <c r="M9" s="20"/>
      <c r="N9" s="13" t="s">
        <v>53</v>
      </c>
      <c r="O9" s="23"/>
      <c r="P9" s="14"/>
      <c r="Q9" s="14" t="s">
        <v>56</v>
      </c>
      <c r="R9" s="14"/>
      <c r="S9" s="15"/>
    </row>
    <row r="10" spans="1:19" ht="54.75" customHeight="1">
      <c r="A10" s="5"/>
      <c r="B10" s="5"/>
      <c r="C10" s="6"/>
      <c r="D10" s="6"/>
      <c r="E10" s="6">
        <v>4</v>
      </c>
      <c r="F10" s="7" t="s">
        <v>62</v>
      </c>
      <c r="G10" s="17">
        <v>2000</v>
      </c>
      <c r="H10" s="21">
        <v>0</v>
      </c>
      <c r="I10" s="21">
        <v>0</v>
      </c>
      <c r="J10" s="10" t="s">
        <v>23</v>
      </c>
      <c r="K10" s="20">
        <f>((H10+I10)/G10)*100</f>
        <v>0</v>
      </c>
      <c r="L10" s="20"/>
      <c r="M10" s="20"/>
      <c r="N10" s="13" t="s">
        <v>53</v>
      </c>
      <c r="O10" s="23"/>
      <c r="P10" s="14" t="s">
        <v>63</v>
      </c>
      <c r="Q10" s="14" t="s">
        <v>56</v>
      </c>
      <c r="R10" s="14" t="s">
        <v>64</v>
      </c>
      <c r="S10" s="15"/>
    </row>
    <row r="11" spans="1:19" ht="61.5" customHeight="1">
      <c r="A11" s="5"/>
      <c r="B11" s="5"/>
      <c r="C11" s="6">
        <v>5</v>
      </c>
      <c r="D11" s="7" t="s">
        <v>65</v>
      </c>
      <c r="E11" s="6">
        <v>1</v>
      </c>
      <c r="F11" s="7" t="s">
        <v>66</v>
      </c>
      <c r="G11" s="16">
        <v>0.2</v>
      </c>
      <c r="H11" s="9">
        <v>0.9437000000000001</v>
      </c>
      <c r="I11" s="9">
        <v>0.9437000000000001</v>
      </c>
      <c r="J11" s="10" t="s">
        <v>23</v>
      </c>
      <c r="K11" s="11">
        <f>AVERAGE(H11:I11)/G11</f>
        <v>4.718500000000001</v>
      </c>
      <c r="L11" s="11">
        <f>AVERAGE(K11:K14)</f>
        <v>2.1575208333333333</v>
      </c>
      <c r="M11" s="24" t="s">
        <v>67</v>
      </c>
      <c r="N11" s="13" t="s">
        <v>32</v>
      </c>
      <c r="O11" s="25" t="s">
        <v>68</v>
      </c>
      <c r="P11" s="15" t="s">
        <v>69</v>
      </c>
      <c r="Q11" s="14" t="s">
        <v>70</v>
      </c>
      <c r="R11" s="15" t="s">
        <v>69</v>
      </c>
      <c r="S11" s="15"/>
    </row>
    <row r="12" spans="1:19" ht="63.75" customHeight="1">
      <c r="A12" s="5"/>
      <c r="B12" s="5"/>
      <c r="C12" s="6"/>
      <c r="D12" s="6"/>
      <c r="E12" s="6">
        <v>2</v>
      </c>
      <c r="F12" s="7" t="s">
        <v>71</v>
      </c>
      <c r="G12" s="16">
        <v>0.35</v>
      </c>
      <c r="H12" s="9">
        <v>0.46480000000000005</v>
      </c>
      <c r="I12" s="9">
        <v>0.4648</v>
      </c>
      <c r="J12" s="10" t="s">
        <v>23</v>
      </c>
      <c r="K12" s="11">
        <f>AVERAGE(H12:I12)/G12</f>
        <v>1.328</v>
      </c>
      <c r="L12" s="11"/>
      <c r="M12" s="24"/>
      <c r="N12" s="13" t="s">
        <v>32</v>
      </c>
      <c r="O12" s="25"/>
      <c r="P12" s="15" t="s">
        <v>69</v>
      </c>
      <c r="Q12" s="14" t="s">
        <v>70</v>
      </c>
      <c r="R12" s="15" t="s">
        <v>69</v>
      </c>
      <c r="S12" s="15"/>
    </row>
    <row r="13" spans="1:19" ht="109.5" customHeight="1">
      <c r="A13" s="5"/>
      <c r="B13" s="5"/>
      <c r="C13" s="6"/>
      <c r="D13" s="6"/>
      <c r="E13" s="6">
        <v>3</v>
      </c>
      <c r="F13" s="7" t="s">
        <v>72</v>
      </c>
      <c r="G13" s="16">
        <v>0.6000000000000001</v>
      </c>
      <c r="H13" s="9">
        <v>0.16920000000000002</v>
      </c>
      <c r="I13" s="9">
        <v>0.18460000000000001</v>
      </c>
      <c r="J13" s="10" t="s">
        <v>23</v>
      </c>
      <c r="K13" s="11">
        <f>AVERAGE(H13:I13)/G13</f>
        <v>0.2948333333333333</v>
      </c>
      <c r="L13" s="11"/>
      <c r="M13" s="24"/>
      <c r="N13" s="13" t="s">
        <v>32</v>
      </c>
      <c r="O13" s="25"/>
      <c r="P13" s="14" t="s">
        <v>73</v>
      </c>
      <c r="Q13" s="14" t="s">
        <v>70</v>
      </c>
      <c r="R13" s="14" t="s">
        <v>74</v>
      </c>
      <c r="S13" s="15"/>
    </row>
    <row r="14" spans="1:19" ht="65.25" customHeight="1">
      <c r="A14" s="5"/>
      <c r="B14" s="5"/>
      <c r="C14" s="6"/>
      <c r="D14" s="6"/>
      <c r="E14" s="6">
        <v>4</v>
      </c>
      <c r="F14" s="7" t="s">
        <v>75</v>
      </c>
      <c r="G14" s="16">
        <v>0.2</v>
      </c>
      <c r="H14" s="9">
        <v>0.45070000000000005</v>
      </c>
      <c r="I14" s="9">
        <v>0.4648</v>
      </c>
      <c r="J14" s="10" t="s">
        <v>23</v>
      </c>
      <c r="K14" s="11">
        <f>AVERAGE(H14:I14)/G14</f>
        <v>2.28875</v>
      </c>
      <c r="L14" s="11"/>
      <c r="M14" s="24"/>
      <c r="N14" s="13" t="s">
        <v>76</v>
      </c>
      <c r="O14" s="25"/>
      <c r="P14" s="15" t="s">
        <v>69</v>
      </c>
      <c r="Q14" s="14" t="s">
        <v>70</v>
      </c>
      <c r="R14" s="15" t="s">
        <v>69</v>
      </c>
      <c r="S14" s="15"/>
    </row>
    <row r="15" spans="1:19" ht="60" customHeight="1">
      <c r="A15" s="5"/>
      <c r="B15" s="5"/>
      <c r="C15" s="6">
        <v>6</v>
      </c>
      <c r="D15" s="7" t="s">
        <v>77</v>
      </c>
      <c r="E15" s="6">
        <v>1</v>
      </c>
      <c r="F15" s="7" t="s">
        <v>78</v>
      </c>
      <c r="G15" s="17">
        <v>1</v>
      </c>
      <c r="H15" s="21">
        <v>1</v>
      </c>
      <c r="I15" s="21">
        <v>0</v>
      </c>
      <c r="J15" s="10" t="s">
        <v>60</v>
      </c>
      <c r="K15" s="20">
        <f>((H15+I15)/G15)*100</f>
        <v>100</v>
      </c>
      <c r="L15" s="20">
        <f>K15</f>
        <v>100</v>
      </c>
      <c r="M15" s="24" t="s">
        <v>67</v>
      </c>
      <c r="N15" s="13" t="s">
        <v>79</v>
      </c>
      <c r="O15" s="14" t="s">
        <v>80</v>
      </c>
      <c r="P15" s="15"/>
      <c r="Q15" s="14" t="s">
        <v>81</v>
      </c>
      <c r="R15" s="15"/>
      <c r="S15" s="15"/>
    </row>
    <row r="16" spans="1:19" ht="75" customHeight="1">
      <c r="A16" s="5"/>
      <c r="B16" s="5"/>
      <c r="C16" s="6">
        <v>7</v>
      </c>
      <c r="D16" s="7" t="s">
        <v>82</v>
      </c>
      <c r="E16" s="6">
        <v>1</v>
      </c>
      <c r="F16" s="7" t="s">
        <v>83</v>
      </c>
      <c r="G16" s="17">
        <v>67</v>
      </c>
      <c r="H16" s="21">
        <v>176</v>
      </c>
      <c r="I16" s="21">
        <v>112</v>
      </c>
      <c r="J16" s="10" t="s">
        <v>23</v>
      </c>
      <c r="K16" s="20">
        <f>((H16+I16)/G16)*100</f>
        <v>429.85074626865674</v>
      </c>
      <c r="L16" s="20">
        <f>AVERAGE(K16:K17)</f>
        <v>517.496801705757</v>
      </c>
      <c r="M16" s="24" t="s">
        <v>67</v>
      </c>
      <c r="N16" s="13" t="s">
        <v>79</v>
      </c>
      <c r="O16" s="25" t="s">
        <v>84</v>
      </c>
      <c r="P16" s="14" t="s">
        <v>85</v>
      </c>
      <c r="Q16" s="14" t="s">
        <v>86</v>
      </c>
      <c r="R16" s="14"/>
      <c r="S16" s="23" t="s">
        <v>87</v>
      </c>
    </row>
    <row r="17" spans="1:19" ht="120" customHeight="1">
      <c r="A17" s="5"/>
      <c r="B17" s="5"/>
      <c r="C17" s="6"/>
      <c r="D17" s="6"/>
      <c r="E17" s="6">
        <v>2</v>
      </c>
      <c r="F17" s="7" t="s">
        <v>88</v>
      </c>
      <c r="G17" s="17">
        <v>350</v>
      </c>
      <c r="H17" s="21">
        <v>1128</v>
      </c>
      <c r="I17" s="21">
        <v>990</v>
      </c>
      <c r="J17" s="10" t="s">
        <v>23</v>
      </c>
      <c r="K17" s="20">
        <f>((H17+I17)/G17)*100</f>
        <v>605.1428571428571</v>
      </c>
      <c r="L17" s="20"/>
      <c r="M17" s="20"/>
      <c r="N17" s="13" t="s">
        <v>79</v>
      </c>
      <c r="O17" s="25"/>
      <c r="P17" s="14" t="s">
        <v>89</v>
      </c>
      <c r="Q17" s="14" t="s">
        <v>90</v>
      </c>
      <c r="R17" s="14"/>
      <c r="S17" s="23"/>
    </row>
    <row r="18" spans="1:19" ht="161.25" customHeight="1">
      <c r="A18" s="5"/>
      <c r="B18" s="5"/>
      <c r="C18" s="6">
        <v>8</v>
      </c>
      <c r="D18" s="7" t="s">
        <v>91</v>
      </c>
      <c r="E18" s="6">
        <v>1</v>
      </c>
      <c r="F18" s="7" t="s">
        <v>92</v>
      </c>
      <c r="G18" s="17">
        <v>67</v>
      </c>
      <c r="H18" s="21">
        <v>67</v>
      </c>
      <c r="I18" s="21">
        <v>1</v>
      </c>
      <c r="J18" s="10" t="s">
        <v>23</v>
      </c>
      <c r="K18" s="20">
        <f>((H18+I18)/G18)*100</f>
        <v>101.49253731343283</v>
      </c>
      <c r="L18" s="20">
        <f>K18</f>
        <v>101.49253731343283</v>
      </c>
      <c r="M18" s="24" t="s">
        <v>67</v>
      </c>
      <c r="N18" s="13" t="s">
        <v>79</v>
      </c>
      <c r="O18" s="14" t="s">
        <v>93</v>
      </c>
      <c r="P18" s="15"/>
      <c r="Q18" s="14" t="s">
        <v>94</v>
      </c>
      <c r="R18" s="15"/>
      <c r="S18" s="15"/>
    </row>
    <row r="19" spans="1:19" ht="120.75" customHeight="1">
      <c r="A19" s="5"/>
      <c r="B19" s="5"/>
      <c r="C19" s="6">
        <v>9</v>
      </c>
      <c r="D19" s="7" t="s">
        <v>95</v>
      </c>
      <c r="E19" s="6">
        <v>1</v>
      </c>
      <c r="F19" s="7" t="s">
        <v>96</v>
      </c>
      <c r="G19" s="17">
        <v>55</v>
      </c>
      <c r="H19" s="21">
        <v>40</v>
      </c>
      <c r="I19" s="21">
        <v>18</v>
      </c>
      <c r="J19" s="10" t="s">
        <v>23</v>
      </c>
      <c r="K19" s="20">
        <f>((H19+I19)/G19)*100</f>
        <v>105.45454545454544</v>
      </c>
      <c r="L19" s="20">
        <f>K19</f>
        <v>105.45454545454544</v>
      </c>
      <c r="M19" s="24" t="s">
        <v>67</v>
      </c>
      <c r="N19" s="13" t="s">
        <v>79</v>
      </c>
      <c r="O19" s="14" t="s">
        <v>97</v>
      </c>
      <c r="P19" s="14" t="s">
        <v>98</v>
      </c>
      <c r="Q19" s="14" t="s">
        <v>99</v>
      </c>
      <c r="R19" s="14" t="s">
        <v>100</v>
      </c>
      <c r="S19" s="15"/>
    </row>
    <row r="20" spans="1:19" ht="93" customHeight="1">
      <c r="A20" s="5"/>
      <c r="B20" s="5"/>
      <c r="C20" s="6">
        <v>10</v>
      </c>
      <c r="D20" s="7" t="s">
        <v>101</v>
      </c>
      <c r="E20" s="6">
        <v>1</v>
      </c>
      <c r="F20" s="7" t="s">
        <v>102</v>
      </c>
      <c r="G20" s="17">
        <v>4</v>
      </c>
      <c r="H20" s="21">
        <v>9</v>
      </c>
      <c r="I20" s="21">
        <v>2</v>
      </c>
      <c r="J20" s="10" t="s">
        <v>23</v>
      </c>
      <c r="K20" s="20">
        <f>((H20+I20)/G20)*100</f>
        <v>275</v>
      </c>
      <c r="L20" s="20">
        <f>AVERAGE(K20:K21)</f>
        <v>287.5</v>
      </c>
      <c r="M20" s="24" t="s">
        <v>67</v>
      </c>
      <c r="N20" s="13" t="s">
        <v>79</v>
      </c>
      <c r="O20" s="25" t="s">
        <v>103</v>
      </c>
      <c r="P20" s="14"/>
      <c r="Q20" s="14" t="s">
        <v>104</v>
      </c>
      <c r="R20" s="14" t="s">
        <v>105</v>
      </c>
      <c r="S20" s="15"/>
    </row>
    <row r="21" spans="1:19" ht="78.75" customHeight="1">
      <c r="A21" s="5"/>
      <c r="B21" s="5"/>
      <c r="C21" s="6"/>
      <c r="D21" s="6"/>
      <c r="E21" s="6">
        <v>2</v>
      </c>
      <c r="F21" s="7" t="s">
        <v>106</v>
      </c>
      <c r="G21" s="17">
        <v>3</v>
      </c>
      <c r="H21" s="21">
        <v>6</v>
      </c>
      <c r="I21" s="21">
        <v>3</v>
      </c>
      <c r="J21" s="10" t="s">
        <v>23</v>
      </c>
      <c r="K21" s="20">
        <f>((H21+I21)/G21)*100</f>
        <v>300</v>
      </c>
      <c r="L21" s="20"/>
      <c r="M21" s="20"/>
      <c r="N21" s="13" t="s">
        <v>107</v>
      </c>
      <c r="O21" s="25"/>
      <c r="P21" s="14"/>
      <c r="Q21" s="14" t="s">
        <v>104</v>
      </c>
      <c r="R21" s="14"/>
      <c r="S21" s="15"/>
    </row>
    <row r="22" spans="1:19" ht="111.75" customHeight="1">
      <c r="A22" s="5"/>
      <c r="B22" s="5"/>
      <c r="C22" s="6">
        <v>11</v>
      </c>
      <c r="D22" s="7" t="s">
        <v>108</v>
      </c>
      <c r="E22" s="6">
        <v>1</v>
      </c>
      <c r="F22" s="7" t="s">
        <v>109</v>
      </c>
      <c r="G22" s="16">
        <v>0.8</v>
      </c>
      <c r="H22" s="9">
        <v>0.95</v>
      </c>
      <c r="I22" s="9">
        <v>0.97</v>
      </c>
      <c r="J22" s="10" t="s">
        <v>23</v>
      </c>
      <c r="K22" s="11">
        <f>AVERAGE(H22:I22)/G22</f>
        <v>1.2</v>
      </c>
      <c r="L22" s="11">
        <f>K22</f>
        <v>1.2</v>
      </c>
      <c r="M22" s="24" t="s">
        <v>67</v>
      </c>
      <c r="N22" s="13" t="s">
        <v>79</v>
      </c>
      <c r="O22" s="14" t="s">
        <v>110</v>
      </c>
      <c r="P22" s="15"/>
      <c r="Q22" s="26" t="s">
        <v>111</v>
      </c>
      <c r="R22" s="15"/>
      <c r="S22" s="15"/>
    </row>
    <row r="23" spans="1:19" ht="49.5" customHeight="1">
      <c r="A23" s="5" t="s">
        <v>19</v>
      </c>
      <c r="B23" s="5" t="s">
        <v>112</v>
      </c>
      <c r="C23" s="6">
        <v>12</v>
      </c>
      <c r="D23" s="7" t="s">
        <v>113</v>
      </c>
      <c r="E23" s="6">
        <v>1</v>
      </c>
      <c r="F23" s="7" t="s">
        <v>114</v>
      </c>
      <c r="G23" s="17">
        <v>6</v>
      </c>
      <c r="H23" s="21">
        <v>11</v>
      </c>
      <c r="I23" s="21">
        <v>3</v>
      </c>
      <c r="J23" s="10" t="s">
        <v>23</v>
      </c>
      <c r="K23" s="20">
        <f>((H23+I23)/G23)*100</f>
        <v>233.33333333333334</v>
      </c>
      <c r="L23" s="20">
        <f>AVERAGE(K23:K25)</f>
        <v>127.77777777777779</v>
      </c>
      <c r="M23" s="24" t="s">
        <v>67</v>
      </c>
      <c r="N23" s="13" t="s">
        <v>115</v>
      </c>
      <c r="O23" s="14" t="s">
        <v>116</v>
      </c>
      <c r="P23" s="14" t="s">
        <v>117</v>
      </c>
      <c r="Q23" s="14" t="s">
        <v>118</v>
      </c>
      <c r="R23" s="14" t="s">
        <v>119</v>
      </c>
      <c r="S23" s="15"/>
    </row>
    <row r="24" spans="1:19" ht="58.5" customHeight="1">
      <c r="A24" s="5"/>
      <c r="B24" s="5"/>
      <c r="C24" s="6"/>
      <c r="D24" s="6"/>
      <c r="E24" s="6">
        <v>2</v>
      </c>
      <c r="F24" s="7" t="s">
        <v>120</v>
      </c>
      <c r="G24" s="17">
        <v>2</v>
      </c>
      <c r="H24" s="21">
        <v>1</v>
      </c>
      <c r="I24" s="21">
        <v>2</v>
      </c>
      <c r="J24" s="10" t="s">
        <v>23</v>
      </c>
      <c r="K24" s="20">
        <f>((H24+I24)/G24)*100</f>
        <v>150</v>
      </c>
      <c r="L24" s="20"/>
      <c r="M24" s="20"/>
      <c r="N24" s="13" t="s">
        <v>115</v>
      </c>
      <c r="O24" s="14" t="s">
        <v>116</v>
      </c>
      <c r="P24" s="14" t="s">
        <v>117</v>
      </c>
      <c r="Q24" s="14" t="s">
        <v>118</v>
      </c>
      <c r="R24" s="14" t="s">
        <v>119</v>
      </c>
      <c r="S24" s="14"/>
    </row>
    <row r="25" spans="1:19" ht="54.75" customHeight="1">
      <c r="A25" s="5"/>
      <c r="B25" s="5"/>
      <c r="C25" s="6"/>
      <c r="D25" s="6"/>
      <c r="E25" s="6">
        <v>3</v>
      </c>
      <c r="F25" s="7" t="s">
        <v>121</v>
      </c>
      <c r="G25" s="17">
        <v>1</v>
      </c>
      <c r="H25" s="21">
        <v>0</v>
      </c>
      <c r="I25" s="21">
        <v>0</v>
      </c>
      <c r="J25" s="10" t="s">
        <v>23</v>
      </c>
      <c r="K25" s="20">
        <f>((H25+I25)/G25)*100</f>
        <v>0</v>
      </c>
      <c r="L25" s="20"/>
      <c r="M25" s="20"/>
      <c r="N25" s="13" t="s">
        <v>115</v>
      </c>
      <c r="O25" s="14" t="s">
        <v>116</v>
      </c>
      <c r="P25" s="14" t="s">
        <v>117</v>
      </c>
      <c r="Q25" s="14" t="s">
        <v>118</v>
      </c>
      <c r="R25" s="14" t="s">
        <v>122</v>
      </c>
      <c r="S25" s="14"/>
    </row>
    <row r="26" spans="1:19" ht="79.5" customHeight="1">
      <c r="A26" s="5"/>
      <c r="B26" s="5"/>
      <c r="C26" s="6">
        <v>13</v>
      </c>
      <c r="D26" s="7" t="s">
        <v>123</v>
      </c>
      <c r="E26" s="6">
        <v>1</v>
      </c>
      <c r="F26" s="7" t="s">
        <v>124</v>
      </c>
      <c r="G26" s="17">
        <v>4.1</v>
      </c>
      <c r="H26" s="27">
        <v>0</v>
      </c>
      <c r="I26" s="19">
        <v>4</v>
      </c>
      <c r="J26" s="10" t="s">
        <v>23</v>
      </c>
      <c r="K26" s="20">
        <f>((H26+I26)/G26)*100</f>
        <v>97.56097560975611</v>
      </c>
      <c r="L26" s="20">
        <f>AVERAGE(K26)</f>
        <v>97.56097560975611</v>
      </c>
      <c r="M26" s="24" t="s">
        <v>67</v>
      </c>
      <c r="N26" s="13" t="s">
        <v>115</v>
      </c>
      <c r="O26" s="14" t="s">
        <v>125</v>
      </c>
      <c r="P26" s="14" t="s">
        <v>126</v>
      </c>
      <c r="Q26" s="14" t="s">
        <v>127</v>
      </c>
      <c r="R26" s="14" t="s">
        <v>128</v>
      </c>
      <c r="S26" s="14"/>
    </row>
    <row r="27" spans="1:19" ht="66.75" customHeight="1">
      <c r="A27" s="5"/>
      <c r="B27" s="5"/>
      <c r="C27" s="6">
        <v>14</v>
      </c>
      <c r="D27" s="7" t="s">
        <v>129</v>
      </c>
      <c r="E27" s="6">
        <v>1</v>
      </c>
      <c r="F27" s="7" t="s">
        <v>130</v>
      </c>
      <c r="G27" s="17">
        <v>9.4</v>
      </c>
      <c r="H27" s="27">
        <v>0</v>
      </c>
      <c r="I27" s="18">
        <v>0</v>
      </c>
      <c r="J27" s="10" t="s">
        <v>23</v>
      </c>
      <c r="K27" s="20">
        <f>((H27+I27)/G27)*100</f>
        <v>0</v>
      </c>
      <c r="L27" s="20">
        <f>AVERAGE(K27)</f>
        <v>0</v>
      </c>
      <c r="M27" s="22" t="s">
        <v>52</v>
      </c>
      <c r="N27" s="13" t="s">
        <v>115</v>
      </c>
      <c r="O27" s="14" t="s">
        <v>131</v>
      </c>
      <c r="P27" s="14" t="s">
        <v>131</v>
      </c>
      <c r="Q27" s="14" t="s">
        <v>131</v>
      </c>
      <c r="R27" s="14" t="s">
        <v>131</v>
      </c>
      <c r="S27" s="14"/>
    </row>
    <row r="28" spans="1:19" ht="60" customHeight="1">
      <c r="A28" s="5"/>
      <c r="B28" s="5"/>
      <c r="C28" s="6">
        <v>15</v>
      </c>
      <c r="D28" s="28" t="s">
        <v>132</v>
      </c>
      <c r="E28" s="6">
        <v>1</v>
      </c>
      <c r="F28" s="7" t="s">
        <v>133</v>
      </c>
      <c r="G28" s="17">
        <v>50</v>
      </c>
      <c r="H28" s="21">
        <v>133</v>
      </c>
      <c r="I28" s="21">
        <v>7</v>
      </c>
      <c r="J28" s="10" t="s">
        <v>23</v>
      </c>
      <c r="K28" s="20">
        <f>((H28+I28)/G28)*100</f>
        <v>280</v>
      </c>
      <c r="L28" s="20">
        <f>AVERAGE(K28:K29)</f>
        <v>140</v>
      </c>
      <c r="M28" s="24" t="s">
        <v>67</v>
      </c>
      <c r="N28" s="13" t="s">
        <v>134</v>
      </c>
      <c r="O28" s="14"/>
      <c r="P28" s="14"/>
      <c r="Q28" s="14" t="s">
        <v>135</v>
      </c>
      <c r="R28" s="14" t="s">
        <v>136</v>
      </c>
      <c r="S28" s="15"/>
    </row>
    <row r="29" spans="1:19" ht="57" customHeight="1">
      <c r="A29" s="5"/>
      <c r="B29" s="5"/>
      <c r="C29" s="6"/>
      <c r="D29" s="6"/>
      <c r="E29" s="6">
        <v>2</v>
      </c>
      <c r="F29" s="7" t="s">
        <v>137</v>
      </c>
      <c r="G29" s="17">
        <v>20</v>
      </c>
      <c r="H29" s="21">
        <v>0</v>
      </c>
      <c r="I29" s="21">
        <v>0</v>
      </c>
      <c r="J29" s="10" t="s">
        <v>23</v>
      </c>
      <c r="K29" s="20">
        <f>((H29+I29)/G29)*100</f>
        <v>0</v>
      </c>
      <c r="L29" s="20"/>
      <c r="M29" s="20"/>
      <c r="N29" s="13" t="s">
        <v>138</v>
      </c>
      <c r="O29" s="14"/>
      <c r="P29" s="14"/>
      <c r="Q29" s="14" t="s">
        <v>135</v>
      </c>
      <c r="R29" s="14" t="s">
        <v>139</v>
      </c>
      <c r="S29" s="15"/>
    </row>
    <row r="30" spans="1:19" ht="38.25" customHeight="1">
      <c r="A30" s="5"/>
      <c r="B30" s="5"/>
      <c r="C30" s="6">
        <v>16</v>
      </c>
      <c r="D30" s="7" t="s">
        <v>140</v>
      </c>
      <c r="E30" s="6">
        <v>1</v>
      </c>
      <c r="F30" s="7" t="s">
        <v>141</v>
      </c>
      <c r="G30" s="17">
        <v>10</v>
      </c>
      <c r="H30" s="21">
        <v>0</v>
      </c>
      <c r="I30" s="21">
        <v>1</v>
      </c>
      <c r="J30" s="10" t="s">
        <v>23</v>
      </c>
      <c r="K30" s="20">
        <f>((H30+I30)/G30)*100</f>
        <v>10</v>
      </c>
      <c r="L30" s="20">
        <f>AVERAGE(K30:K33)</f>
        <v>57.702922077922075</v>
      </c>
      <c r="M30" s="12" t="s">
        <v>24</v>
      </c>
      <c r="N30" s="13" t="s">
        <v>115</v>
      </c>
      <c r="O30" s="15" t="s">
        <v>142</v>
      </c>
      <c r="P30" s="14" t="s">
        <v>143</v>
      </c>
      <c r="Q30" s="14" t="s">
        <v>144</v>
      </c>
      <c r="R30" s="14" t="s">
        <v>145</v>
      </c>
      <c r="S30" s="25"/>
    </row>
    <row r="31" spans="1:19" ht="38.25" customHeight="1">
      <c r="A31" s="5"/>
      <c r="B31" s="5"/>
      <c r="C31" s="6"/>
      <c r="D31" s="6"/>
      <c r="E31" s="6">
        <v>2</v>
      </c>
      <c r="F31" s="7" t="s">
        <v>146</v>
      </c>
      <c r="G31" s="17">
        <v>280</v>
      </c>
      <c r="H31" s="21">
        <v>24</v>
      </c>
      <c r="I31" s="21">
        <v>54</v>
      </c>
      <c r="J31" s="10" t="s">
        <v>23</v>
      </c>
      <c r="K31" s="20">
        <f>((H31+I31)/G31)*100</f>
        <v>27.857142857142858</v>
      </c>
      <c r="L31" s="20"/>
      <c r="M31" s="20"/>
      <c r="N31" s="13" t="s">
        <v>115</v>
      </c>
      <c r="O31" s="15" t="s">
        <v>142</v>
      </c>
      <c r="P31" s="14" t="s">
        <v>147</v>
      </c>
      <c r="Q31" s="14" t="s">
        <v>144</v>
      </c>
      <c r="R31" s="14" t="s">
        <v>145</v>
      </c>
      <c r="S31" s="25"/>
    </row>
    <row r="32" spans="1:19" ht="37.5" customHeight="1">
      <c r="A32" s="5"/>
      <c r="B32" s="5"/>
      <c r="C32" s="6"/>
      <c r="D32" s="6"/>
      <c r="E32" s="6">
        <v>3</v>
      </c>
      <c r="F32" s="7" t="s">
        <v>148</v>
      </c>
      <c r="G32" s="17">
        <v>1</v>
      </c>
      <c r="H32" s="21">
        <v>0</v>
      </c>
      <c r="I32" s="21">
        <v>0</v>
      </c>
      <c r="J32" s="10" t="s">
        <v>60</v>
      </c>
      <c r="K32" s="20">
        <f>((H32+I32)/G32)*100</f>
        <v>0</v>
      </c>
      <c r="L32" s="20"/>
      <c r="M32" s="20"/>
      <c r="N32" s="13" t="s">
        <v>115</v>
      </c>
      <c r="O32" s="15" t="s">
        <v>142</v>
      </c>
      <c r="P32" s="14" t="s">
        <v>149</v>
      </c>
      <c r="Q32" s="14" t="s">
        <v>144</v>
      </c>
      <c r="R32" s="14" t="s">
        <v>150</v>
      </c>
      <c r="S32" s="25"/>
    </row>
    <row r="33" spans="1:19" ht="49.5" customHeight="1">
      <c r="A33" s="5"/>
      <c r="B33" s="5"/>
      <c r="C33" s="6"/>
      <c r="D33" s="6"/>
      <c r="E33" s="6">
        <v>4</v>
      </c>
      <c r="F33" s="7" t="s">
        <v>151</v>
      </c>
      <c r="G33" s="17">
        <v>440</v>
      </c>
      <c r="H33" s="21">
        <v>387</v>
      </c>
      <c r="I33" s="21">
        <v>462</v>
      </c>
      <c r="J33" s="10" t="s">
        <v>23</v>
      </c>
      <c r="K33" s="20">
        <f>((H33+I33)/G33)*100</f>
        <v>192.95454545454544</v>
      </c>
      <c r="L33" s="20"/>
      <c r="M33" s="20"/>
      <c r="N33" s="13" t="s">
        <v>115</v>
      </c>
      <c r="O33" s="26" t="s">
        <v>142</v>
      </c>
      <c r="P33" s="14" t="s">
        <v>152</v>
      </c>
      <c r="Q33" s="14" t="s">
        <v>144</v>
      </c>
      <c r="R33" s="14" t="s">
        <v>153</v>
      </c>
      <c r="S33" s="25"/>
    </row>
    <row r="34" spans="1:19" ht="73.5" customHeight="1">
      <c r="A34" s="5"/>
      <c r="B34" s="5"/>
      <c r="C34" s="6">
        <v>17</v>
      </c>
      <c r="D34" s="7" t="s">
        <v>154</v>
      </c>
      <c r="E34" s="6">
        <v>1</v>
      </c>
      <c r="F34" s="7" t="s">
        <v>155</v>
      </c>
      <c r="G34" s="16">
        <v>0.75</v>
      </c>
      <c r="H34" s="9">
        <v>0.56</v>
      </c>
      <c r="I34" s="9">
        <v>0.64</v>
      </c>
      <c r="J34" s="10" t="s">
        <v>23</v>
      </c>
      <c r="K34" s="11">
        <f>AVERAGE(H34:I34)/G34</f>
        <v>0.8000000000000002</v>
      </c>
      <c r="L34" s="11">
        <f>AVERAGE(K34)</f>
        <v>0.8000000000000002</v>
      </c>
      <c r="M34" s="12" t="s">
        <v>24</v>
      </c>
      <c r="N34" s="13" t="s">
        <v>115</v>
      </c>
      <c r="O34" s="14" t="s">
        <v>156</v>
      </c>
      <c r="P34" s="14" t="s">
        <v>157</v>
      </c>
      <c r="Q34" s="14" t="s">
        <v>158</v>
      </c>
      <c r="R34" s="14" t="s">
        <v>159</v>
      </c>
      <c r="S34" s="15"/>
    </row>
    <row r="35" spans="1:19" ht="69" customHeight="1">
      <c r="A35" s="5" t="s">
        <v>19</v>
      </c>
      <c r="B35" s="5" t="s">
        <v>160</v>
      </c>
      <c r="C35" s="6">
        <v>18</v>
      </c>
      <c r="D35" s="7" t="s">
        <v>161</v>
      </c>
      <c r="E35" s="6">
        <v>1</v>
      </c>
      <c r="F35" s="7" t="s">
        <v>162</v>
      </c>
      <c r="G35" s="17">
        <v>35</v>
      </c>
      <c r="H35" s="21">
        <v>0</v>
      </c>
      <c r="I35" s="21">
        <v>53</v>
      </c>
      <c r="J35" s="10" t="s">
        <v>23</v>
      </c>
      <c r="K35" s="20">
        <f>((H35+I35)/G35)*100</f>
        <v>151.42857142857142</v>
      </c>
      <c r="L35" s="20">
        <f>AVERAGE(K35:K38)</f>
        <v>125.3800012535014</v>
      </c>
      <c r="M35" s="24" t="s">
        <v>67</v>
      </c>
      <c r="N35" s="13" t="s">
        <v>115</v>
      </c>
      <c r="O35" s="14" t="s">
        <v>163</v>
      </c>
      <c r="P35" s="14" t="s">
        <v>163</v>
      </c>
      <c r="Q35" s="14" t="s">
        <v>164</v>
      </c>
      <c r="R35" s="14" t="s">
        <v>165</v>
      </c>
      <c r="S35" s="15"/>
    </row>
    <row r="36" spans="1:19" ht="42.75" customHeight="1">
      <c r="A36" s="5"/>
      <c r="B36" s="5"/>
      <c r="C36" s="6"/>
      <c r="D36" s="6"/>
      <c r="E36" s="6">
        <v>2</v>
      </c>
      <c r="F36" s="7" t="s">
        <v>166</v>
      </c>
      <c r="G36" s="17">
        <v>14</v>
      </c>
      <c r="H36" s="21">
        <v>0</v>
      </c>
      <c r="I36" s="21">
        <v>24</v>
      </c>
      <c r="J36" s="10" t="s">
        <v>23</v>
      </c>
      <c r="K36" s="20">
        <f>((H36+I36)/G36)*100</f>
        <v>171.42857142857142</v>
      </c>
      <c r="L36" s="20"/>
      <c r="M36" s="24"/>
      <c r="N36" s="13" t="s">
        <v>115</v>
      </c>
      <c r="O36" s="14" t="s">
        <v>163</v>
      </c>
      <c r="P36" s="14" t="s">
        <v>163</v>
      </c>
      <c r="Q36" s="14" t="s">
        <v>164</v>
      </c>
      <c r="R36" s="14" t="s">
        <v>167</v>
      </c>
      <c r="S36" s="15"/>
    </row>
    <row r="37" spans="1:19" ht="33.75" customHeight="1">
      <c r="A37" s="5"/>
      <c r="B37" s="5"/>
      <c r="C37" s="6"/>
      <c r="D37" s="6"/>
      <c r="E37" s="6">
        <v>3</v>
      </c>
      <c r="F37" s="7" t="s">
        <v>168</v>
      </c>
      <c r="G37" s="17">
        <v>340</v>
      </c>
      <c r="H37" s="21">
        <v>0</v>
      </c>
      <c r="I37" s="21">
        <v>519</v>
      </c>
      <c r="J37" s="10" t="s">
        <v>23</v>
      </c>
      <c r="K37" s="20">
        <f>((H37+I37)/G37)*100</f>
        <v>152.6470588235294</v>
      </c>
      <c r="L37" s="20"/>
      <c r="M37" s="24"/>
      <c r="N37" s="13" t="s">
        <v>115</v>
      </c>
      <c r="O37" s="14" t="s">
        <v>163</v>
      </c>
      <c r="P37" s="14" t="s">
        <v>163</v>
      </c>
      <c r="Q37" s="14" t="s">
        <v>164</v>
      </c>
      <c r="R37" s="14" t="s">
        <v>169</v>
      </c>
      <c r="S37" s="15"/>
    </row>
    <row r="38" spans="1:19" ht="50.25" customHeight="1">
      <c r="A38" s="5"/>
      <c r="B38" s="5"/>
      <c r="C38" s="6"/>
      <c r="D38" s="6"/>
      <c r="E38" s="6">
        <v>4</v>
      </c>
      <c r="F38" s="7" t="s">
        <v>170</v>
      </c>
      <c r="G38" s="29">
        <v>1200000</v>
      </c>
      <c r="H38" s="30">
        <v>0</v>
      </c>
      <c r="I38" s="30">
        <v>312189.64</v>
      </c>
      <c r="J38" s="10" t="s">
        <v>23</v>
      </c>
      <c r="K38" s="20">
        <f>((H38+I38)/G38)*100</f>
        <v>26.015803333333338</v>
      </c>
      <c r="L38" s="20"/>
      <c r="M38" s="24"/>
      <c r="N38" s="13" t="s">
        <v>115</v>
      </c>
      <c r="O38" s="14" t="s">
        <v>163</v>
      </c>
      <c r="P38" s="14" t="s">
        <v>163</v>
      </c>
      <c r="Q38" s="14" t="s">
        <v>164</v>
      </c>
      <c r="R38" s="14" t="s">
        <v>171</v>
      </c>
      <c r="S38" s="15"/>
    </row>
    <row r="39" spans="1:19" ht="47.25" customHeight="1">
      <c r="A39" s="5"/>
      <c r="B39" s="5"/>
      <c r="C39" s="6">
        <v>19</v>
      </c>
      <c r="D39" s="7" t="s">
        <v>172</v>
      </c>
      <c r="E39" s="6">
        <v>1</v>
      </c>
      <c r="F39" s="7" t="s">
        <v>173</v>
      </c>
      <c r="G39" s="17">
        <v>400</v>
      </c>
      <c r="H39" s="21">
        <v>323</v>
      </c>
      <c r="I39" s="21">
        <v>150</v>
      </c>
      <c r="J39" s="10" t="s">
        <v>23</v>
      </c>
      <c r="K39" s="20">
        <f>((H39+I39)/G39)*100</f>
        <v>118.25000000000001</v>
      </c>
      <c r="L39" s="20">
        <f>AVERAGE(K39:K42)</f>
        <v>179.89635882352943</v>
      </c>
      <c r="M39" s="24" t="s">
        <v>67</v>
      </c>
      <c r="N39" s="13" t="s">
        <v>115</v>
      </c>
      <c r="O39" s="14" t="s">
        <v>174</v>
      </c>
      <c r="P39" s="14" t="s">
        <v>175</v>
      </c>
      <c r="Q39" s="14" t="s">
        <v>176</v>
      </c>
      <c r="R39" s="14" t="s">
        <v>177</v>
      </c>
      <c r="S39" s="15"/>
    </row>
    <row r="40" spans="1:19" ht="56.25" customHeight="1">
      <c r="A40" s="5"/>
      <c r="B40" s="5"/>
      <c r="C40" s="6"/>
      <c r="D40" s="6"/>
      <c r="E40" s="6">
        <v>2</v>
      </c>
      <c r="F40" s="7" t="s">
        <v>178</v>
      </c>
      <c r="G40" s="17">
        <v>100</v>
      </c>
      <c r="H40" s="21">
        <v>0</v>
      </c>
      <c r="I40" s="21">
        <v>100</v>
      </c>
      <c r="J40" s="10" t="s">
        <v>23</v>
      </c>
      <c r="K40" s="20">
        <f>((H40+I40)/G40)*100</f>
        <v>100</v>
      </c>
      <c r="L40" s="20"/>
      <c r="M40" s="24"/>
      <c r="N40" s="13" t="s">
        <v>115</v>
      </c>
      <c r="O40" s="14" t="s">
        <v>174</v>
      </c>
      <c r="P40" s="15" t="s">
        <v>174</v>
      </c>
      <c r="Q40" s="14" t="s">
        <v>176</v>
      </c>
      <c r="R40" s="15"/>
      <c r="S40" s="15"/>
    </row>
    <row r="41" spans="1:19" ht="69" customHeight="1">
      <c r="A41" s="5"/>
      <c r="B41" s="5"/>
      <c r="C41" s="6"/>
      <c r="D41" s="6"/>
      <c r="E41" s="6">
        <v>3</v>
      </c>
      <c r="F41" s="7" t="s">
        <v>179</v>
      </c>
      <c r="G41" s="29">
        <v>3400000</v>
      </c>
      <c r="H41" s="30">
        <v>0</v>
      </c>
      <c r="I41" s="30">
        <v>10542904.8</v>
      </c>
      <c r="J41" s="10" t="s">
        <v>23</v>
      </c>
      <c r="K41" s="20">
        <f>((H41+I41)/G41)*100</f>
        <v>310.0854352941177</v>
      </c>
      <c r="L41" s="20"/>
      <c r="M41" s="24"/>
      <c r="N41" s="13" t="s">
        <v>180</v>
      </c>
      <c r="O41" s="14" t="s">
        <v>174</v>
      </c>
      <c r="P41" s="15" t="s">
        <v>174</v>
      </c>
      <c r="Q41" s="14" t="s">
        <v>176</v>
      </c>
      <c r="R41" s="14" t="s">
        <v>181</v>
      </c>
      <c r="S41" s="15"/>
    </row>
    <row r="42" spans="1:19" ht="77.25" customHeight="1">
      <c r="A42" s="5"/>
      <c r="B42" s="5"/>
      <c r="C42" s="6"/>
      <c r="D42" s="6"/>
      <c r="E42" s="6">
        <v>4</v>
      </c>
      <c r="F42" s="7" t="s">
        <v>182</v>
      </c>
      <c r="G42" s="17">
        <v>80</v>
      </c>
      <c r="H42" s="21">
        <v>73</v>
      </c>
      <c r="I42" s="21">
        <v>80</v>
      </c>
      <c r="J42" s="10" t="s">
        <v>23</v>
      </c>
      <c r="K42" s="20">
        <f>((H42+I42)/G42)*100</f>
        <v>191.25</v>
      </c>
      <c r="L42" s="20"/>
      <c r="M42" s="24"/>
      <c r="N42" s="13" t="s">
        <v>183</v>
      </c>
      <c r="O42" s="14" t="s">
        <v>174</v>
      </c>
      <c r="P42" s="15" t="s">
        <v>184</v>
      </c>
      <c r="Q42" s="14" t="s">
        <v>176</v>
      </c>
      <c r="R42" s="14"/>
      <c r="S42" s="15"/>
    </row>
    <row r="43" spans="1:19" ht="55.5" customHeight="1">
      <c r="A43" s="5"/>
      <c r="B43" s="5"/>
      <c r="C43" s="6">
        <v>20</v>
      </c>
      <c r="D43" s="7" t="s">
        <v>185</v>
      </c>
      <c r="E43" s="6">
        <v>1</v>
      </c>
      <c r="F43" s="7" t="s">
        <v>186</v>
      </c>
      <c r="G43" s="8">
        <v>0.7</v>
      </c>
      <c r="H43" s="9">
        <v>0.7</v>
      </c>
      <c r="I43" s="9">
        <v>0.7</v>
      </c>
      <c r="J43" s="10" t="s">
        <v>23</v>
      </c>
      <c r="K43" s="11">
        <f>AVERAGE(H43:I43)/G43</f>
        <v>1</v>
      </c>
      <c r="L43" s="11">
        <f>AVERAGE(K43:K44)</f>
        <v>1</v>
      </c>
      <c r="M43" s="24" t="s">
        <v>67</v>
      </c>
      <c r="N43" s="13" t="s">
        <v>115</v>
      </c>
      <c r="O43" s="14" t="s">
        <v>187</v>
      </c>
      <c r="P43" s="15"/>
      <c r="Q43" s="14" t="s">
        <v>188</v>
      </c>
      <c r="R43" s="14"/>
      <c r="S43" s="15"/>
    </row>
    <row r="44" spans="1:19" ht="53.25" customHeight="1">
      <c r="A44" s="5"/>
      <c r="B44" s="5"/>
      <c r="C44" s="6"/>
      <c r="D44" s="6"/>
      <c r="E44" s="6">
        <v>2</v>
      </c>
      <c r="F44" s="7" t="s">
        <v>189</v>
      </c>
      <c r="G44" s="8">
        <v>0.88</v>
      </c>
      <c r="H44" s="9">
        <v>0.88</v>
      </c>
      <c r="I44" s="9">
        <v>0.88</v>
      </c>
      <c r="J44" s="10" t="s">
        <v>23</v>
      </c>
      <c r="K44" s="11">
        <f>AVERAGE(H44:I44)/G44</f>
        <v>1</v>
      </c>
      <c r="L44" s="11"/>
      <c r="M44" s="11"/>
      <c r="N44" s="13" t="s">
        <v>115</v>
      </c>
      <c r="O44" s="14" t="s">
        <v>187</v>
      </c>
      <c r="P44" s="15"/>
      <c r="Q44" s="14" t="s">
        <v>188</v>
      </c>
      <c r="R44" s="14"/>
      <c r="S44" s="15"/>
    </row>
    <row r="45" spans="1:19" ht="40.5" customHeight="1">
      <c r="A45" s="5"/>
      <c r="B45" s="5"/>
      <c r="C45" s="6">
        <v>21</v>
      </c>
      <c r="D45" s="7" t="s">
        <v>190</v>
      </c>
      <c r="E45" s="6">
        <v>1</v>
      </c>
      <c r="F45" s="7" t="s">
        <v>191</v>
      </c>
      <c r="G45" s="29">
        <v>60000</v>
      </c>
      <c r="H45" s="30">
        <v>24239.85</v>
      </c>
      <c r="I45" s="30">
        <v>1000000</v>
      </c>
      <c r="J45" s="10" t="s">
        <v>23</v>
      </c>
      <c r="K45" s="20">
        <f>((H45+I45)/G45)*100</f>
        <v>1707.0664166666668</v>
      </c>
      <c r="L45" s="20">
        <f>AVERAGE(K45:K47)</f>
        <v>633.9675411877396</v>
      </c>
      <c r="M45" s="24" t="s">
        <v>67</v>
      </c>
      <c r="N45" s="13" t="s">
        <v>192</v>
      </c>
      <c r="O45" s="14"/>
      <c r="P45" s="14" t="s">
        <v>193</v>
      </c>
      <c r="Q45" s="14" t="s">
        <v>194</v>
      </c>
      <c r="R45" s="14" t="s">
        <v>195</v>
      </c>
      <c r="S45" s="15"/>
    </row>
    <row r="46" spans="1:19" ht="43.5" customHeight="1">
      <c r="A46" s="5"/>
      <c r="B46" s="5"/>
      <c r="C46" s="6"/>
      <c r="D46" s="6"/>
      <c r="E46" s="6">
        <v>2</v>
      </c>
      <c r="F46" s="7" t="s">
        <v>196</v>
      </c>
      <c r="G46" s="17">
        <v>400</v>
      </c>
      <c r="H46" s="21">
        <v>91</v>
      </c>
      <c r="I46" s="21">
        <v>178</v>
      </c>
      <c r="J46" s="10" t="s">
        <v>23</v>
      </c>
      <c r="K46" s="20">
        <f>((H46+I46)/G46)*100</f>
        <v>67.25</v>
      </c>
      <c r="L46" s="20"/>
      <c r="M46" s="24"/>
      <c r="N46" s="13" t="s">
        <v>192</v>
      </c>
      <c r="O46" s="14"/>
      <c r="P46" s="14" t="s">
        <v>197</v>
      </c>
      <c r="Q46" s="14" t="s">
        <v>194</v>
      </c>
      <c r="R46" s="14" t="s">
        <v>198</v>
      </c>
      <c r="S46" s="15"/>
    </row>
    <row r="47" spans="1:19" ht="63" customHeight="1">
      <c r="A47" s="5"/>
      <c r="B47" s="5"/>
      <c r="C47" s="6"/>
      <c r="D47" s="6"/>
      <c r="E47" s="6">
        <v>3</v>
      </c>
      <c r="F47" s="7" t="s">
        <v>199</v>
      </c>
      <c r="G47" s="17">
        <v>290</v>
      </c>
      <c r="H47" s="21">
        <v>0</v>
      </c>
      <c r="I47" s="21">
        <v>370</v>
      </c>
      <c r="J47" s="10" t="s">
        <v>23</v>
      </c>
      <c r="K47" s="20">
        <f>((H47+I47)/G47)*100</f>
        <v>127.58620689655173</v>
      </c>
      <c r="L47" s="20"/>
      <c r="M47" s="24"/>
      <c r="N47" s="13" t="s">
        <v>115</v>
      </c>
      <c r="O47" s="14"/>
      <c r="P47" s="15" t="s">
        <v>174</v>
      </c>
      <c r="Q47" s="14" t="s">
        <v>194</v>
      </c>
      <c r="R47" s="15" t="s">
        <v>200</v>
      </c>
      <c r="S47" s="15"/>
    </row>
    <row r="48" spans="1:19" ht="43.5" customHeight="1">
      <c r="A48" s="5"/>
      <c r="B48" s="5"/>
      <c r="C48" s="6">
        <v>22</v>
      </c>
      <c r="D48" s="7" t="s">
        <v>201</v>
      </c>
      <c r="E48" s="6">
        <v>1</v>
      </c>
      <c r="F48" s="7" t="s">
        <v>202</v>
      </c>
      <c r="G48" s="17">
        <v>45</v>
      </c>
      <c r="H48" s="21">
        <v>0</v>
      </c>
      <c r="I48" s="21">
        <v>45</v>
      </c>
      <c r="J48" s="10" t="s">
        <v>23</v>
      </c>
      <c r="K48" s="20">
        <f>((H48+I48)/G48)*100</f>
        <v>100</v>
      </c>
      <c r="L48" s="20">
        <f>AVERAGE(K48:K53)</f>
        <v>103.75</v>
      </c>
      <c r="M48" s="24" t="s">
        <v>67</v>
      </c>
      <c r="N48" s="10" t="s">
        <v>203</v>
      </c>
      <c r="O48" s="14" t="s">
        <v>204</v>
      </c>
      <c r="P48" s="14" t="s">
        <v>174</v>
      </c>
      <c r="Q48" s="14" t="s">
        <v>205</v>
      </c>
      <c r="R48" s="14"/>
      <c r="S48" s="15"/>
    </row>
    <row r="49" spans="1:19" ht="40.5" customHeight="1">
      <c r="A49" s="5"/>
      <c r="B49" s="5"/>
      <c r="C49" s="6"/>
      <c r="D49" s="6"/>
      <c r="E49" s="6">
        <v>2</v>
      </c>
      <c r="F49" s="7" t="s">
        <v>206</v>
      </c>
      <c r="G49" s="17">
        <v>25</v>
      </c>
      <c r="H49" s="21">
        <v>7</v>
      </c>
      <c r="I49" s="21">
        <v>13</v>
      </c>
      <c r="J49" s="10" t="s">
        <v>23</v>
      </c>
      <c r="K49" s="20">
        <f>((H49+I49)/G49)*100</f>
        <v>80</v>
      </c>
      <c r="L49" s="20"/>
      <c r="M49" s="24"/>
      <c r="N49" s="10" t="s">
        <v>203</v>
      </c>
      <c r="O49" s="14" t="s">
        <v>204</v>
      </c>
      <c r="P49" s="14" t="s">
        <v>207</v>
      </c>
      <c r="Q49" s="14" t="s">
        <v>205</v>
      </c>
      <c r="R49" s="14" t="s">
        <v>208</v>
      </c>
      <c r="S49" s="15"/>
    </row>
    <row r="50" spans="1:19" ht="78.75" customHeight="1">
      <c r="A50" s="5"/>
      <c r="B50" s="5"/>
      <c r="C50" s="6"/>
      <c r="D50" s="6"/>
      <c r="E50" s="6">
        <v>3</v>
      </c>
      <c r="F50" s="7" t="s">
        <v>209</v>
      </c>
      <c r="G50" s="17">
        <v>400</v>
      </c>
      <c r="H50" s="21">
        <v>390</v>
      </c>
      <c r="I50" s="21">
        <v>460</v>
      </c>
      <c r="J50" s="10" t="s">
        <v>23</v>
      </c>
      <c r="K50" s="20">
        <f>((H50+I50)/G50)*100</f>
        <v>212.5</v>
      </c>
      <c r="L50" s="20"/>
      <c r="M50" s="24"/>
      <c r="N50" s="10" t="s">
        <v>203</v>
      </c>
      <c r="O50" s="14" t="s">
        <v>204</v>
      </c>
      <c r="P50" s="14" t="s">
        <v>210</v>
      </c>
      <c r="Q50" s="14" t="s">
        <v>205</v>
      </c>
      <c r="R50" s="14" t="s">
        <v>211</v>
      </c>
      <c r="S50" s="15"/>
    </row>
    <row r="51" spans="1:19" ht="52.5" customHeight="1">
      <c r="A51" s="5"/>
      <c r="B51" s="5"/>
      <c r="C51" s="6"/>
      <c r="D51" s="6"/>
      <c r="E51" s="6">
        <v>4</v>
      </c>
      <c r="F51" s="7" t="s">
        <v>212</v>
      </c>
      <c r="G51" s="17">
        <v>300</v>
      </c>
      <c r="H51" s="21">
        <v>390</v>
      </c>
      <c r="I51" s="21">
        <v>300</v>
      </c>
      <c r="J51" s="10" t="s">
        <v>23</v>
      </c>
      <c r="K51" s="20">
        <f>((H51+I51)/G51)*100</f>
        <v>229.99999999999997</v>
      </c>
      <c r="L51" s="20"/>
      <c r="M51" s="24"/>
      <c r="N51" s="10" t="s">
        <v>203</v>
      </c>
      <c r="O51" s="14" t="s">
        <v>204</v>
      </c>
      <c r="P51" s="14" t="s">
        <v>210</v>
      </c>
      <c r="Q51" s="14" t="s">
        <v>205</v>
      </c>
      <c r="R51" s="14"/>
      <c r="S51" s="15"/>
    </row>
    <row r="52" spans="1:19" ht="40.5" customHeight="1">
      <c r="A52" s="5"/>
      <c r="B52" s="5"/>
      <c r="C52" s="6"/>
      <c r="D52" s="6"/>
      <c r="E52" s="6">
        <v>5</v>
      </c>
      <c r="F52" s="7" t="s">
        <v>213</v>
      </c>
      <c r="G52" s="17">
        <v>2</v>
      </c>
      <c r="H52" s="21">
        <v>0</v>
      </c>
      <c r="I52" s="21">
        <v>0</v>
      </c>
      <c r="J52" s="10" t="s">
        <v>23</v>
      </c>
      <c r="K52" s="20">
        <f>((H52+I52)/G52)*100</f>
        <v>0</v>
      </c>
      <c r="L52" s="20"/>
      <c r="M52" s="24"/>
      <c r="N52" s="13" t="s">
        <v>53</v>
      </c>
      <c r="O52" s="14" t="s">
        <v>204</v>
      </c>
      <c r="P52" s="14" t="s">
        <v>214</v>
      </c>
      <c r="Q52" s="14" t="s">
        <v>205</v>
      </c>
      <c r="R52" s="14" t="s">
        <v>215</v>
      </c>
      <c r="S52" s="15"/>
    </row>
    <row r="53" spans="1:19" ht="67.5" customHeight="1">
      <c r="A53" s="5"/>
      <c r="B53" s="5"/>
      <c r="C53" s="6"/>
      <c r="D53" s="6"/>
      <c r="E53" s="6">
        <v>6</v>
      </c>
      <c r="F53" s="7" t="s">
        <v>216</v>
      </c>
      <c r="G53" s="29">
        <v>140000</v>
      </c>
      <c r="H53" s="30">
        <v>0</v>
      </c>
      <c r="I53" s="30">
        <v>0</v>
      </c>
      <c r="J53" s="10" t="s">
        <v>23</v>
      </c>
      <c r="K53" s="20">
        <f>((H53+I53)/G53)*100</f>
        <v>0</v>
      </c>
      <c r="L53" s="20"/>
      <c r="M53" s="24"/>
      <c r="N53" s="10" t="s">
        <v>203</v>
      </c>
      <c r="O53" s="14" t="s">
        <v>204</v>
      </c>
      <c r="P53" s="14" t="s">
        <v>174</v>
      </c>
      <c r="Q53" s="14" t="s">
        <v>205</v>
      </c>
      <c r="R53" s="14" t="s">
        <v>217</v>
      </c>
      <c r="S53" s="15"/>
    </row>
    <row r="54" spans="1:19" ht="106.5" customHeight="1">
      <c r="A54" s="5" t="s">
        <v>19</v>
      </c>
      <c r="B54" s="5" t="s">
        <v>218</v>
      </c>
      <c r="C54" s="6">
        <v>23</v>
      </c>
      <c r="D54" s="7" t="s">
        <v>219</v>
      </c>
      <c r="E54" s="6">
        <v>1</v>
      </c>
      <c r="F54" s="7" t="s">
        <v>220</v>
      </c>
      <c r="G54" s="17">
        <v>69</v>
      </c>
      <c r="H54" s="31">
        <v>10.14</v>
      </c>
      <c r="I54" s="19">
        <v>63.8</v>
      </c>
      <c r="J54" s="10" t="s">
        <v>23</v>
      </c>
      <c r="K54" s="20">
        <f>(SUM(H54:I54)/G54)*100</f>
        <v>107.15942028985508</v>
      </c>
      <c r="L54" s="20">
        <f>K54</f>
        <v>107.15942028985508</v>
      </c>
      <c r="M54" s="24" t="s">
        <v>67</v>
      </c>
      <c r="N54" s="13" t="s">
        <v>221</v>
      </c>
      <c r="O54" s="14" t="s">
        <v>222</v>
      </c>
      <c r="P54" s="14" t="s">
        <v>223</v>
      </c>
      <c r="Q54" s="14"/>
      <c r="R54" s="14" t="s">
        <v>224</v>
      </c>
      <c r="S54" s="15"/>
    </row>
    <row r="55" spans="1:19" ht="59.25" customHeight="1">
      <c r="A55" s="5"/>
      <c r="B55" s="5"/>
      <c r="C55" s="6">
        <v>24</v>
      </c>
      <c r="D55" s="7" t="s">
        <v>225</v>
      </c>
      <c r="E55" s="6">
        <v>1</v>
      </c>
      <c r="F55" s="7" t="s">
        <v>226</v>
      </c>
      <c r="G55" s="17">
        <v>595</v>
      </c>
      <c r="H55" s="21">
        <v>325</v>
      </c>
      <c r="I55" s="21">
        <v>747</v>
      </c>
      <c r="J55" s="10" t="s">
        <v>23</v>
      </c>
      <c r="K55" s="20">
        <f>((H55+I55)/G55)*100</f>
        <v>180.16806722689077</v>
      </c>
      <c r="L55" s="20">
        <f>AVERAGE(K55:K59)</f>
        <v>130.02925634179172</v>
      </c>
      <c r="M55" s="24" t="s">
        <v>67</v>
      </c>
      <c r="N55" s="13" t="s">
        <v>227</v>
      </c>
      <c r="O55" s="32" t="s">
        <v>228</v>
      </c>
      <c r="P55" s="14" t="s">
        <v>229</v>
      </c>
      <c r="Q55" s="14" t="s">
        <v>230</v>
      </c>
      <c r="R55" s="14" t="s">
        <v>231</v>
      </c>
      <c r="S55" s="15"/>
    </row>
    <row r="56" spans="1:19" ht="66" customHeight="1">
      <c r="A56" s="5"/>
      <c r="B56" s="5"/>
      <c r="C56" s="6"/>
      <c r="D56" s="6"/>
      <c r="E56" s="6">
        <v>2</v>
      </c>
      <c r="F56" s="7" t="s">
        <v>232</v>
      </c>
      <c r="G56" s="17">
        <v>74</v>
      </c>
      <c r="H56" s="21">
        <v>20</v>
      </c>
      <c r="I56" s="21">
        <v>42</v>
      </c>
      <c r="J56" s="10" t="s">
        <v>23</v>
      </c>
      <c r="K56" s="20">
        <f>((H56+I56)/G56)*100</f>
        <v>83.78378378378379</v>
      </c>
      <c r="L56" s="20"/>
      <c r="M56" s="20"/>
      <c r="N56" s="13" t="s">
        <v>227</v>
      </c>
      <c r="O56" s="32"/>
      <c r="P56" s="14" t="s">
        <v>233</v>
      </c>
      <c r="Q56" s="14" t="s">
        <v>230</v>
      </c>
      <c r="R56" s="14" t="s">
        <v>234</v>
      </c>
      <c r="S56" s="15"/>
    </row>
    <row r="57" spans="1:19" ht="90" customHeight="1">
      <c r="A57" s="5"/>
      <c r="B57" s="5"/>
      <c r="C57" s="6"/>
      <c r="D57" s="6"/>
      <c r="E57" s="6">
        <v>3</v>
      </c>
      <c r="F57" s="7" t="s">
        <v>235</v>
      </c>
      <c r="G57" s="17">
        <v>727</v>
      </c>
      <c r="H57" s="21">
        <v>0</v>
      </c>
      <c r="I57" s="21">
        <v>695</v>
      </c>
      <c r="J57" s="10" t="s">
        <v>23</v>
      </c>
      <c r="K57" s="20">
        <f>((H57+I57)/G57)*100</f>
        <v>95.59834938101788</v>
      </c>
      <c r="L57" s="20"/>
      <c r="M57" s="20"/>
      <c r="N57" s="13" t="s">
        <v>227</v>
      </c>
      <c r="O57" s="32"/>
      <c r="P57" s="14" t="s">
        <v>236</v>
      </c>
      <c r="Q57" s="14" t="s">
        <v>230</v>
      </c>
      <c r="R57" s="14" t="s">
        <v>237</v>
      </c>
      <c r="S57" s="15"/>
    </row>
    <row r="58" spans="1:19" ht="78.75" customHeight="1">
      <c r="A58" s="5"/>
      <c r="B58" s="5"/>
      <c r="C58" s="6"/>
      <c r="D58" s="6"/>
      <c r="E58" s="6">
        <v>4</v>
      </c>
      <c r="F58" s="7" t="s">
        <v>238</v>
      </c>
      <c r="G58" s="17">
        <v>70</v>
      </c>
      <c r="H58" s="21">
        <v>30</v>
      </c>
      <c r="I58" s="21">
        <v>89</v>
      </c>
      <c r="J58" s="10" t="s">
        <v>23</v>
      </c>
      <c r="K58" s="20">
        <f>((H58+I58)/G58)*100</f>
        <v>170</v>
      </c>
      <c r="L58" s="20"/>
      <c r="M58" s="20"/>
      <c r="N58" s="13" t="s">
        <v>227</v>
      </c>
      <c r="O58" s="32"/>
      <c r="P58" s="14" t="s">
        <v>239</v>
      </c>
      <c r="Q58" s="14" t="s">
        <v>230</v>
      </c>
      <c r="R58" s="14" t="s">
        <v>240</v>
      </c>
      <c r="S58" s="15"/>
    </row>
    <row r="59" spans="1:19" ht="111" customHeight="1">
      <c r="A59" s="5"/>
      <c r="B59" s="5"/>
      <c r="C59" s="6"/>
      <c r="D59" s="6"/>
      <c r="E59" s="6">
        <v>5</v>
      </c>
      <c r="F59" s="7" t="s">
        <v>241</v>
      </c>
      <c r="G59" s="17">
        <v>21742</v>
      </c>
      <c r="H59" s="21">
        <v>7204</v>
      </c>
      <c r="I59" s="21">
        <v>19016</v>
      </c>
      <c r="J59" s="10" t="s">
        <v>23</v>
      </c>
      <c r="K59" s="20">
        <f>((H59+I59)/G59)*100</f>
        <v>120.59608131726611</v>
      </c>
      <c r="L59" s="20"/>
      <c r="M59" s="20"/>
      <c r="N59" s="13" t="s">
        <v>227</v>
      </c>
      <c r="O59" s="32"/>
      <c r="P59" s="14" t="s">
        <v>242</v>
      </c>
      <c r="Q59" s="14" t="s">
        <v>230</v>
      </c>
      <c r="R59" s="14" t="s">
        <v>243</v>
      </c>
      <c r="S59" s="15"/>
    </row>
    <row r="60" spans="1:19" ht="26.25" customHeight="1">
      <c r="A60" s="5"/>
      <c r="B60" s="5"/>
      <c r="C60" s="6">
        <v>25</v>
      </c>
      <c r="D60" s="7" t="s">
        <v>244</v>
      </c>
      <c r="E60" s="6">
        <v>1</v>
      </c>
      <c r="F60" s="7" t="s">
        <v>245</v>
      </c>
      <c r="G60" s="17">
        <v>10</v>
      </c>
      <c r="H60" s="21">
        <v>8</v>
      </c>
      <c r="I60" s="21">
        <v>10</v>
      </c>
      <c r="J60" s="10" t="s">
        <v>60</v>
      </c>
      <c r="K60" s="20">
        <f>(AVERAGE(H60:I60)/G60)*100</f>
        <v>90</v>
      </c>
      <c r="L60" s="20">
        <f>AVERAGE(K60:K61)</f>
        <v>104.23076923076923</v>
      </c>
      <c r="M60" s="24" t="s">
        <v>67</v>
      </c>
      <c r="N60" s="10" t="s">
        <v>246</v>
      </c>
      <c r="O60" s="32" t="s">
        <v>247</v>
      </c>
      <c r="P60" s="15" t="s">
        <v>248</v>
      </c>
      <c r="Q60" s="15"/>
      <c r="R60" s="15"/>
      <c r="S60" s="15"/>
    </row>
    <row r="61" spans="1:19" ht="87.75" customHeight="1">
      <c r="A61" s="5"/>
      <c r="B61" s="5"/>
      <c r="C61" s="6"/>
      <c r="D61" s="6"/>
      <c r="E61" s="6">
        <v>2</v>
      </c>
      <c r="F61" s="7" t="s">
        <v>249</v>
      </c>
      <c r="G61" s="17">
        <v>65</v>
      </c>
      <c r="H61" s="21">
        <v>25</v>
      </c>
      <c r="I61" s="21">
        <v>52</v>
      </c>
      <c r="J61" s="10" t="s">
        <v>23</v>
      </c>
      <c r="K61" s="20">
        <f>((H61+I61)/G61)*100</f>
        <v>118.46153846153847</v>
      </c>
      <c r="L61" s="20"/>
      <c r="M61" s="20"/>
      <c r="N61" s="10" t="s">
        <v>246</v>
      </c>
      <c r="O61" s="32"/>
      <c r="P61" s="14" t="s">
        <v>250</v>
      </c>
      <c r="Q61" s="14"/>
      <c r="R61" s="15" t="s">
        <v>251</v>
      </c>
      <c r="S61" s="15"/>
    </row>
    <row r="62" spans="1:19" ht="48.75" customHeight="1">
      <c r="A62" s="5" t="s">
        <v>19</v>
      </c>
      <c r="B62" s="5" t="s">
        <v>252</v>
      </c>
      <c r="C62" s="6">
        <v>26</v>
      </c>
      <c r="D62" s="7" t="s">
        <v>253</v>
      </c>
      <c r="E62" s="6">
        <v>1</v>
      </c>
      <c r="F62" s="7" t="s">
        <v>254</v>
      </c>
      <c r="G62" s="17">
        <v>2000</v>
      </c>
      <c r="H62" s="21">
        <v>0</v>
      </c>
      <c r="I62" s="21">
        <v>91</v>
      </c>
      <c r="J62" s="10" t="s">
        <v>23</v>
      </c>
      <c r="K62" s="20">
        <f>((H62+I62)/G62)*100</f>
        <v>4.55</v>
      </c>
      <c r="L62" s="20">
        <f>AVERAGE(K62:K64)</f>
        <v>7.506084656084656</v>
      </c>
      <c r="M62" s="22" t="s">
        <v>52</v>
      </c>
      <c r="N62" s="10" t="s">
        <v>255</v>
      </c>
      <c r="O62" s="32" t="s">
        <v>256</v>
      </c>
      <c r="P62" s="14" t="s">
        <v>257</v>
      </c>
      <c r="Q62" s="14" t="s">
        <v>258</v>
      </c>
      <c r="R62" s="14" t="s">
        <v>259</v>
      </c>
      <c r="S62" s="15"/>
    </row>
    <row r="63" spans="1:19" ht="42" customHeight="1">
      <c r="A63" s="5"/>
      <c r="B63" s="5"/>
      <c r="C63" s="6"/>
      <c r="D63" s="6"/>
      <c r="E63" s="6">
        <v>2</v>
      </c>
      <c r="F63" s="7" t="s">
        <v>260</v>
      </c>
      <c r="G63" s="17">
        <v>700</v>
      </c>
      <c r="H63" s="21">
        <v>0</v>
      </c>
      <c r="I63" s="21">
        <v>48</v>
      </c>
      <c r="J63" s="10" t="s">
        <v>23</v>
      </c>
      <c r="K63" s="20">
        <f>((H63+I63)/G63)*100</f>
        <v>6.857142857142858</v>
      </c>
      <c r="L63" s="20"/>
      <c r="M63" s="20"/>
      <c r="N63" s="10" t="s">
        <v>255</v>
      </c>
      <c r="O63" s="32"/>
      <c r="P63" s="14" t="s">
        <v>257</v>
      </c>
      <c r="Q63" s="14" t="s">
        <v>258</v>
      </c>
      <c r="R63" s="14" t="s">
        <v>259</v>
      </c>
      <c r="S63" s="15"/>
    </row>
    <row r="64" spans="1:19" ht="51" customHeight="1">
      <c r="A64" s="5"/>
      <c r="B64" s="5"/>
      <c r="C64" s="6"/>
      <c r="D64" s="6"/>
      <c r="E64" s="6">
        <v>3</v>
      </c>
      <c r="F64" s="7" t="s">
        <v>261</v>
      </c>
      <c r="G64" s="17">
        <v>108</v>
      </c>
      <c r="H64" s="21">
        <v>0</v>
      </c>
      <c r="I64" s="21">
        <v>12</v>
      </c>
      <c r="J64" s="10" t="s">
        <v>23</v>
      </c>
      <c r="K64" s="20">
        <f>((H64+I64)/G64)*100</f>
        <v>11.11111111111111</v>
      </c>
      <c r="L64" s="20"/>
      <c r="M64" s="20"/>
      <c r="N64" s="10" t="s">
        <v>255</v>
      </c>
      <c r="O64" s="32"/>
      <c r="P64" s="14" t="s">
        <v>257</v>
      </c>
      <c r="Q64" s="14" t="s">
        <v>258</v>
      </c>
      <c r="R64" s="14" t="s">
        <v>259</v>
      </c>
      <c r="S64" s="15"/>
    </row>
    <row r="65" spans="1:19" ht="107.25" customHeight="1">
      <c r="A65" s="5"/>
      <c r="B65" s="5"/>
      <c r="C65" s="6">
        <v>27</v>
      </c>
      <c r="D65" s="7" t="s">
        <v>262</v>
      </c>
      <c r="E65" s="6">
        <v>1</v>
      </c>
      <c r="F65" s="7" t="s">
        <v>263</v>
      </c>
      <c r="G65" s="17">
        <v>27</v>
      </c>
      <c r="H65" s="21">
        <v>0</v>
      </c>
      <c r="I65" s="21">
        <v>2</v>
      </c>
      <c r="J65" s="10" t="s">
        <v>23</v>
      </c>
      <c r="K65" s="20">
        <f>((H65+I65)/G65)*100</f>
        <v>7.4074074074074066</v>
      </c>
      <c r="L65" s="20">
        <f>AVERAGE(K65:K66)</f>
        <v>7.453703703703703</v>
      </c>
      <c r="M65" s="22" t="s">
        <v>52</v>
      </c>
      <c r="N65" s="10" t="s">
        <v>255</v>
      </c>
      <c r="O65" s="32" t="s">
        <v>264</v>
      </c>
      <c r="P65" s="14" t="s">
        <v>264</v>
      </c>
      <c r="Q65" s="14" t="s">
        <v>265</v>
      </c>
      <c r="R65" s="14" t="s">
        <v>266</v>
      </c>
      <c r="S65" s="15"/>
    </row>
    <row r="66" spans="1:19" ht="108.75" customHeight="1">
      <c r="A66" s="5"/>
      <c r="B66" s="5"/>
      <c r="C66" s="6"/>
      <c r="D66" s="6"/>
      <c r="E66" s="6">
        <v>2</v>
      </c>
      <c r="F66" s="7" t="s">
        <v>267</v>
      </c>
      <c r="G66" s="17">
        <v>80</v>
      </c>
      <c r="H66" s="21">
        <v>0</v>
      </c>
      <c r="I66" s="21">
        <v>6</v>
      </c>
      <c r="J66" s="10" t="s">
        <v>23</v>
      </c>
      <c r="K66" s="20">
        <f>((H66+I66)/G66)*100</f>
        <v>7.5</v>
      </c>
      <c r="L66" s="20"/>
      <c r="M66" s="20"/>
      <c r="N66" s="10" t="s">
        <v>255</v>
      </c>
      <c r="O66" s="32"/>
      <c r="P66" s="14" t="s">
        <v>264</v>
      </c>
      <c r="Q66" s="14" t="s">
        <v>265</v>
      </c>
      <c r="R66" s="14" t="s">
        <v>268</v>
      </c>
      <c r="S66" s="15"/>
    </row>
    <row r="67" spans="1:19" ht="173.25" customHeight="1">
      <c r="A67" s="5"/>
      <c r="B67" s="5"/>
      <c r="C67" s="6">
        <v>28</v>
      </c>
      <c r="D67" s="7" t="s">
        <v>269</v>
      </c>
      <c r="E67" s="6">
        <v>1</v>
      </c>
      <c r="F67" s="7" t="s">
        <v>270</v>
      </c>
      <c r="G67" s="17">
        <v>55</v>
      </c>
      <c r="H67" s="21">
        <v>68</v>
      </c>
      <c r="I67" s="21">
        <v>0</v>
      </c>
      <c r="J67" s="10" t="s">
        <v>23</v>
      </c>
      <c r="K67" s="20">
        <f>((H67+I67)/G67)*100</f>
        <v>123.63636363636363</v>
      </c>
      <c r="L67" s="20">
        <f>AVERAGE(K67:K68)</f>
        <v>64.15151515151514</v>
      </c>
      <c r="M67" s="12" t="s">
        <v>24</v>
      </c>
      <c r="N67" s="10" t="s">
        <v>271</v>
      </c>
      <c r="O67" s="23" t="s">
        <v>272</v>
      </c>
      <c r="P67" s="14" t="s">
        <v>273</v>
      </c>
      <c r="Q67" s="14" t="s">
        <v>274</v>
      </c>
      <c r="R67" s="14" t="s">
        <v>274</v>
      </c>
      <c r="S67" s="15"/>
    </row>
    <row r="68" spans="1:19" ht="146.25" customHeight="1">
      <c r="A68" s="5"/>
      <c r="B68" s="5"/>
      <c r="C68" s="6"/>
      <c r="D68" s="6"/>
      <c r="E68" s="6">
        <v>2</v>
      </c>
      <c r="F68" s="7" t="s">
        <v>275</v>
      </c>
      <c r="G68" s="17">
        <v>300</v>
      </c>
      <c r="H68" s="21">
        <v>14</v>
      </c>
      <c r="I68" s="21">
        <v>0</v>
      </c>
      <c r="J68" s="10" t="s">
        <v>23</v>
      </c>
      <c r="K68" s="20">
        <f>((H68+I68)/G68)*100</f>
        <v>4.666666666666667</v>
      </c>
      <c r="L68" s="20"/>
      <c r="M68" s="20"/>
      <c r="N68" s="10" t="s">
        <v>271</v>
      </c>
      <c r="O68" s="23"/>
      <c r="P68" s="14" t="s">
        <v>276</v>
      </c>
      <c r="Q68" s="14" t="s">
        <v>274</v>
      </c>
      <c r="R68" s="14" t="s">
        <v>274</v>
      </c>
      <c r="S68" s="15"/>
    </row>
    <row r="69" spans="1:19" ht="41.25" customHeight="1">
      <c r="A69" s="5"/>
      <c r="B69" s="5"/>
      <c r="C69" s="6">
        <v>29</v>
      </c>
      <c r="D69" s="7" t="s">
        <v>277</v>
      </c>
      <c r="E69" s="6">
        <v>1</v>
      </c>
      <c r="F69" s="7" t="s">
        <v>278</v>
      </c>
      <c r="G69" s="17">
        <v>3000</v>
      </c>
      <c r="H69" s="21">
        <v>0</v>
      </c>
      <c r="I69" s="21">
        <v>2584</v>
      </c>
      <c r="J69" s="10" t="s">
        <v>23</v>
      </c>
      <c r="K69" s="20">
        <f>((H69+I69)/G69)*100</f>
        <v>86.13333333333333</v>
      </c>
      <c r="L69" s="20">
        <f>AVERAGE(K69:K71)</f>
        <v>112.33015873015871</v>
      </c>
      <c r="M69" s="24" t="s">
        <v>67</v>
      </c>
      <c r="N69" s="13" t="s">
        <v>279</v>
      </c>
      <c r="O69" s="23" t="s">
        <v>280</v>
      </c>
      <c r="P69" s="14" t="s">
        <v>280</v>
      </c>
      <c r="Q69" s="14" t="s">
        <v>281</v>
      </c>
      <c r="R69" s="14" t="s">
        <v>282</v>
      </c>
      <c r="S69" s="15"/>
    </row>
    <row r="70" spans="1:19" ht="42.75" customHeight="1">
      <c r="A70" s="5"/>
      <c r="B70" s="5"/>
      <c r="C70" s="6"/>
      <c r="D70" s="6"/>
      <c r="E70" s="6">
        <v>2</v>
      </c>
      <c r="F70" s="7" t="s">
        <v>283</v>
      </c>
      <c r="G70" s="17">
        <v>350</v>
      </c>
      <c r="H70" s="21">
        <v>0</v>
      </c>
      <c r="I70" s="21">
        <v>748</v>
      </c>
      <c r="J70" s="10" t="s">
        <v>23</v>
      </c>
      <c r="K70" s="20">
        <f>((H70+I70)/G70)*100</f>
        <v>213.7142857142857</v>
      </c>
      <c r="L70" s="20"/>
      <c r="M70" s="24"/>
      <c r="N70" s="13" t="s">
        <v>284</v>
      </c>
      <c r="O70" s="23"/>
      <c r="P70" s="14" t="s">
        <v>280</v>
      </c>
      <c r="Q70" s="14" t="s">
        <v>281</v>
      </c>
      <c r="R70" s="14" t="s">
        <v>282</v>
      </c>
      <c r="S70" s="15"/>
    </row>
    <row r="71" spans="1:19" ht="36" customHeight="1">
      <c r="A71" s="5"/>
      <c r="B71" s="5"/>
      <c r="C71" s="6"/>
      <c r="D71" s="6"/>
      <c r="E71" s="6">
        <v>3</v>
      </c>
      <c r="F71" s="7" t="s">
        <v>285</v>
      </c>
      <c r="G71" s="17">
        <v>700</v>
      </c>
      <c r="H71" s="21">
        <v>0</v>
      </c>
      <c r="I71" s="21">
        <v>260</v>
      </c>
      <c r="J71" s="10" t="s">
        <v>23</v>
      </c>
      <c r="K71" s="20">
        <f>((H71+I71)/G71)*100</f>
        <v>37.142857142857146</v>
      </c>
      <c r="L71" s="20"/>
      <c r="M71" s="24"/>
      <c r="N71" s="13" t="s">
        <v>286</v>
      </c>
      <c r="O71" s="23"/>
      <c r="P71" s="14" t="s">
        <v>280</v>
      </c>
      <c r="Q71" s="14" t="s">
        <v>281</v>
      </c>
      <c r="R71" s="14" t="s">
        <v>282</v>
      </c>
      <c r="S71" s="15"/>
    </row>
    <row r="72" spans="1:19" ht="35.25" customHeight="1">
      <c r="A72" s="5" t="s">
        <v>287</v>
      </c>
      <c r="B72" s="5" t="s">
        <v>288</v>
      </c>
      <c r="C72" s="6">
        <v>30</v>
      </c>
      <c r="D72" s="7" t="s">
        <v>289</v>
      </c>
      <c r="E72" s="6">
        <v>1</v>
      </c>
      <c r="F72" s="7" t="s">
        <v>290</v>
      </c>
      <c r="G72" s="17" t="s">
        <v>59</v>
      </c>
      <c r="H72" s="21" t="s">
        <v>59</v>
      </c>
      <c r="I72" s="21" t="s">
        <v>59</v>
      </c>
      <c r="J72" s="10" t="s">
        <v>60</v>
      </c>
      <c r="K72" s="20" t="s">
        <v>59</v>
      </c>
      <c r="L72" s="20">
        <f>AVERAGE(K75:K76)</f>
        <v>203.33333333333334</v>
      </c>
      <c r="M72" s="24" t="s">
        <v>67</v>
      </c>
      <c r="N72" s="10" t="s">
        <v>291</v>
      </c>
      <c r="O72" s="32" t="s">
        <v>292</v>
      </c>
      <c r="P72" s="14"/>
      <c r="Q72" s="14"/>
      <c r="R72" s="14"/>
      <c r="S72" s="15"/>
    </row>
    <row r="73" spans="1:19" ht="30" customHeight="1">
      <c r="A73" s="5"/>
      <c r="B73" s="5"/>
      <c r="C73" s="6"/>
      <c r="D73" s="6"/>
      <c r="E73" s="6">
        <v>2</v>
      </c>
      <c r="F73" s="7" t="s">
        <v>293</v>
      </c>
      <c r="G73" s="17">
        <v>1</v>
      </c>
      <c r="H73" s="21">
        <v>0</v>
      </c>
      <c r="I73" s="21">
        <v>0</v>
      </c>
      <c r="J73" s="10" t="s">
        <v>60</v>
      </c>
      <c r="K73" s="20" t="s">
        <v>59</v>
      </c>
      <c r="L73" s="20"/>
      <c r="M73" s="20"/>
      <c r="N73" s="10" t="s">
        <v>291</v>
      </c>
      <c r="O73" s="32"/>
      <c r="P73" s="14" t="s">
        <v>294</v>
      </c>
      <c r="Q73" s="14"/>
      <c r="R73" s="14" t="s">
        <v>295</v>
      </c>
      <c r="S73" s="15"/>
    </row>
    <row r="74" spans="1:19" ht="44.25" customHeight="1">
      <c r="A74" s="5"/>
      <c r="B74" s="5"/>
      <c r="C74" s="6"/>
      <c r="D74" s="6"/>
      <c r="E74" s="6">
        <v>3</v>
      </c>
      <c r="F74" s="7" t="s">
        <v>296</v>
      </c>
      <c r="G74" s="17">
        <v>1</v>
      </c>
      <c r="H74" s="21">
        <v>0</v>
      </c>
      <c r="I74" s="21">
        <v>0</v>
      </c>
      <c r="J74" s="10" t="s">
        <v>60</v>
      </c>
      <c r="K74" s="20" t="s">
        <v>59</v>
      </c>
      <c r="L74" s="20"/>
      <c r="M74" s="20"/>
      <c r="N74" s="10" t="s">
        <v>291</v>
      </c>
      <c r="O74" s="32"/>
      <c r="P74" s="14" t="s">
        <v>297</v>
      </c>
      <c r="Q74" s="14"/>
      <c r="R74" s="14" t="s">
        <v>298</v>
      </c>
      <c r="S74" s="15"/>
    </row>
    <row r="75" spans="1:19" ht="94.5" customHeight="1">
      <c r="A75" s="5"/>
      <c r="B75" s="5"/>
      <c r="C75" s="6"/>
      <c r="D75" s="6"/>
      <c r="E75" s="6">
        <v>4</v>
      </c>
      <c r="F75" s="7" t="s">
        <v>299</v>
      </c>
      <c r="G75" s="17">
        <v>30</v>
      </c>
      <c r="H75" s="21">
        <v>106</v>
      </c>
      <c r="I75" s="21">
        <v>98</v>
      </c>
      <c r="J75" s="10" t="s">
        <v>23</v>
      </c>
      <c r="K75" s="20">
        <v>100</v>
      </c>
      <c r="L75" s="20"/>
      <c r="M75" s="20"/>
      <c r="N75" s="10" t="s">
        <v>291</v>
      </c>
      <c r="O75" s="32"/>
      <c r="P75" s="14" t="s">
        <v>300</v>
      </c>
      <c r="Q75" s="14"/>
      <c r="R75" s="14" t="s">
        <v>301</v>
      </c>
      <c r="S75" s="15"/>
    </row>
    <row r="76" spans="1:19" ht="168" customHeight="1">
      <c r="A76" s="5"/>
      <c r="B76" s="5"/>
      <c r="C76" s="6"/>
      <c r="D76" s="6"/>
      <c r="E76" s="6">
        <v>5</v>
      </c>
      <c r="F76" s="7" t="s">
        <v>302</v>
      </c>
      <c r="G76" s="17">
        <v>15</v>
      </c>
      <c r="H76" s="21">
        <v>12</v>
      </c>
      <c r="I76" s="21">
        <v>34</v>
      </c>
      <c r="J76" s="10" t="s">
        <v>23</v>
      </c>
      <c r="K76" s="20">
        <f>((H76+I76)/G76)*100</f>
        <v>306.6666666666667</v>
      </c>
      <c r="L76" s="20"/>
      <c r="M76" s="20"/>
      <c r="N76" s="10" t="s">
        <v>79</v>
      </c>
      <c r="O76" s="32"/>
      <c r="P76" s="14" t="s">
        <v>303</v>
      </c>
      <c r="Q76" s="14"/>
      <c r="R76" s="14" t="s">
        <v>304</v>
      </c>
      <c r="S76" s="15"/>
    </row>
    <row r="77" spans="1:19" ht="66.75" customHeight="1">
      <c r="A77" s="5"/>
      <c r="B77" s="5"/>
      <c r="C77" s="6">
        <v>31</v>
      </c>
      <c r="D77" s="7" t="s">
        <v>305</v>
      </c>
      <c r="E77" s="6">
        <v>1</v>
      </c>
      <c r="F77" s="7" t="s">
        <v>306</v>
      </c>
      <c r="G77" s="17" t="s">
        <v>59</v>
      </c>
      <c r="H77" s="21" t="s">
        <v>59</v>
      </c>
      <c r="I77" s="21" t="s">
        <v>59</v>
      </c>
      <c r="J77" s="10" t="s">
        <v>60</v>
      </c>
      <c r="K77" s="20" t="s">
        <v>59</v>
      </c>
      <c r="L77" s="20" t="s">
        <v>59</v>
      </c>
      <c r="M77" s="6" t="s">
        <v>307</v>
      </c>
      <c r="N77" s="13" t="s">
        <v>308</v>
      </c>
      <c r="O77" s="14" t="s">
        <v>309</v>
      </c>
      <c r="P77" s="15"/>
      <c r="Q77" s="14" t="s">
        <v>310</v>
      </c>
      <c r="R77" s="15"/>
      <c r="S77" s="15"/>
    </row>
    <row r="78" spans="1:19" ht="25.5" customHeight="1">
      <c r="A78" s="5"/>
      <c r="B78" s="5"/>
      <c r="C78" s="6">
        <v>32</v>
      </c>
      <c r="D78" s="7" t="s">
        <v>311</v>
      </c>
      <c r="E78" s="6">
        <v>1</v>
      </c>
      <c r="F78" s="7" t="s">
        <v>312</v>
      </c>
      <c r="G78" s="17" t="s">
        <v>59</v>
      </c>
      <c r="H78" s="21" t="s">
        <v>59</v>
      </c>
      <c r="I78" s="21" t="s">
        <v>59</v>
      </c>
      <c r="J78" s="10" t="s">
        <v>60</v>
      </c>
      <c r="K78" s="20" t="s">
        <v>59</v>
      </c>
      <c r="L78" s="20" t="s">
        <v>59</v>
      </c>
      <c r="M78" s="6" t="s">
        <v>307</v>
      </c>
      <c r="N78" s="13" t="s">
        <v>313</v>
      </c>
      <c r="O78" s="25" t="s">
        <v>314</v>
      </c>
      <c r="P78" s="14"/>
      <c r="Q78" s="14"/>
      <c r="R78" s="14"/>
      <c r="S78" s="15"/>
    </row>
    <row r="79" spans="1:19" ht="36.75" customHeight="1">
      <c r="A79" s="5"/>
      <c r="B79" s="5"/>
      <c r="C79" s="6"/>
      <c r="D79" s="6"/>
      <c r="E79" s="6">
        <v>2</v>
      </c>
      <c r="F79" s="7" t="s">
        <v>315</v>
      </c>
      <c r="G79" s="17" t="s">
        <v>59</v>
      </c>
      <c r="H79" s="21" t="s">
        <v>59</v>
      </c>
      <c r="I79" s="21" t="s">
        <v>59</v>
      </c>
      <c r="J79" s="10" t="s">
        <v>60</v>
      </c>
      <c r="K79" s="20" t="s">
        <v>59</v>
      </c>
      <c r="L79" s="20"/>
      <c r="M79" s="20"/>
      <c r="N79" s="13" t="s">
        <v>316</v>
      </c>
      <c r="O79" s="25"/>
      <c r="P79" s="14"/>
      <c r="Q79" s="14"/>
      <c r="R79" s="14"/>
      <c r="S79" s="15"/>
    </row>
    <row r="80" spans="1:19" ht="63.75" customHeight="1">
      <c r="A80" s="5"/>
      <c r="B80" s="5"/>
      <c r="C80" s="6">
        <v>33</v>
      </c>
      <c r="D80" s="7" t="s">
        <v>317</v>
      </c>
      <c r="E80" s="6">
        <v>1</v>
      </c>
      <c r="F80" s="7" t="s">
        <v>318</v>
      </c>
      <c r="G80" s="17" t="s">
        <v>59</v>
      </c>
      <c r="H80" s="21" t="s">
        <v>59</v>
      </c>
      <c r="I80" s="21" t="s">
        <v>59</v>
      </c>
      <c r="J80" s="10" t="s">
        <v>60</v>
      </c>
      <c r="K80" s="20" t="s">
        <v>59</v>
      </c>
      <c r="L80" s="20" t="s">
        <v>59</v>
      </c>
      <c r="M80" s="6" t="s">
        <v>307</v>
      </c>
      <c r="N80" s="13" t="s">
        <v>319</v>
      </c>
      <c r="O80" s="15" t="s">
        <v>320</v>
      </c>
      <c r="P80" s="14" t="s">
        <v>321</v>
      </c>
      <c r="Q80" s="14" t="s">
        <v>322</v>
      </c>
      <c r="R80" s="14" t="s">
        <v>323</v>
      </c>
      <c r="S80" s="15"/>
    </row>
    <row r="81" spans="1:19" ht="57.75" customHeight="1">
      <c r="A81" s="5"/>
      <c r="B81" s="5"/>
      <c r="C81" s="6">
        <v>34</v>
      </c>
      <c r="D81" s="7" t="s">
        <v>324</v>
      </c>
      <c r="E81" s="6">
        <v>1</v>
      </c>
      <c r="F81" s="7" t="s">
        <v>325</v>
      </c>
      <c r="G81" s="17">
        <v>10</v>
      </c>
      <c r="H81" s="21">
        <v>5</v>
      </c>
      <c r="I81" s="21">
        <v>5</v>
      </c>
      <c r="J81" s="10" t="s">
        <v>23</v>
      </c>
      <c r="K81" s="20">
        <f>((H81+I81)/G81)*100</f>
        <v>100</v>
      </c>
      <c r="L81" s="20">
        <f>AVERAGE(K81)</f>
        <v>100</v>
      </c>
      <c r="M81" s="24" t="s">
        <v>67</v>
      </c>
      <c r="N81" s="13" t="s">
        <v>308</v>
      </c>
      <c r="O81" s="14" t="s">
        <v>326</v>
      </c>
      <c r="P81" s="14" t="s">
        <v>327</v>
      </c>
      <c r="Q81" s="14" t="s">
        <v>328</v>
      </c>
      <c r="R81" s="14" t="s">
        <v>329</v>
      </c>
      <c r="S81" s="15"/>
    </row>
    <row r="82" spans="1:19" ht="69.75" customHeight="1">
      <c r="A82" s="5"/>
      <c r="B82" s="5"/>
      <c r="C82" s="6">
        <v>35</v>
      </c>
      <c r="D82" s="7" t="s">
        <v>330</v>
      </c>
      <c r="E82" s="6">
        <v>1</v>
      </c>
      <c r="F82" s="7" t="s">
        <v>331</v>
      </c>
      <c r="G82" s="17">
        <v>5</v>
      </c>
      <c r="H82" s="21">
        <v>5</v>
      </c>
      <c r="I82" s="21">
        <v>0</v>
      </c>
      <c r="J82" s="10" t="s">
        <v>23</v>
      </c>
      <c r="K82" s="20">
        <f>((H82+I82)/G82)*100</f>
        <v>100</v>
      </c>
      <c r="L82" s="20">
        <f>AVERAGE(K82:K83)</f>
        <v>100</v>
      </c>
      <c r="M82" s="24" t="s">
        <v>67</v>
      </c>
      <c r="N82" s="13" t="s">
        <v>332</v>
      </c>
      <c r="O82" s="25" t="s">
        <v>333</v>
      </c>
      <c r="P82" s="15"/>
      <c r="Q82" s="15"/>
      <c r="R82" s="15"/>
      <c r="S82" s="15"/>
    </row>
    <row r="83" spans="1:19" ht="71.25" customHeight="1">
      <c r="A83" s="5"/>
      <c r="B83" s="5"/>
      <c r="C83" s="6"/>
      <c r="D83" s="6"/>
      <c r="E83" s="6">
        <v>2</v>
      </c>
      <c r="F83" s="7" t="s">
        <v>334</v>
      </c>
      <c r="G83" s="17">
        <v>5</v>
      </c>
      <c r="H83" s="21">
        <v>5</v>
      </c>
      <c r="I83" s="21">
        <v>0</v>
      </c>
      <c r="J83" s="10" t="s">
        <v>23</v>
      </c>
      <c r="K83" s="20">
        <f>((H83+I83)/G83)*100</f>
        <v>100</v>
      </c>
      <c r="L83" s="20"/>
      <c r="M83" s="20"/>
      <c r="N83" s="13" t="s">
        <v>332</v>
      </c>
      <c r="O83" s="25"/>
      <c r="P83" s="15"/>
      <c r="Q83" s="15"/>
      <c r="R83" s="15"/>
      <c r="S83" s="15"/>
    </row>
    <row r="84" spans="1:19" ht="74.25" customHeight="1">
      <c r="A84" s="5" t="s">
        <v>287</v>
      </c>
      <c r="B84" s="5" t="s">
        <v>335</v>
      </c>
      <c r="C84" s="6">
        <v>36</v>
      </c>
      <c r="D84" s="7" t="s">
        <v>336</v>
      </c>
      <c r="E84" s="6">
        <v>1</v>
      </c>
      <c r="F84" s="7" t="s">
        <v>337</v>
      </c>
      <c r="G84" s="17">
        <v>4</v>
      </c>
      <c r="H84" s="21">
        <v>0</v>
      </c>
      <c r="I84" s="21">
        <v>0</v>
      </c>
      <c r="J84" s="10" t="s">
        <v>23</v>
      </c>
      <c r="K84" s="20">
        <f>((H84+I84)/G84)*100</f>
        <v>0</v>
      </c>
      <c r="L84" s="20">
        <f>AVERAGE(K84)</f>
        <v>0</v>
      </c>
      <c r="M84" s="22" t="s">
        <v>52</v>
      </c>
      <c r="N84" s="13" t="s">
        <v>308</v>
      </c>
      <c r="O84" s="14" t="s">
        <v>338</v>
      </c>
      <c r="P84" s="14" t="s">
        <v>339</v>
      </c>
      <c r="Q84" s="14" t="s">
        <v>340</v>
      </c>
      <c r="R84" s="14" t="s">
        <v>341</v>
      </c>
      <c r="S84" s="15"/>
    </row>
    <row r="85" spans="1:19" ht="50.25" customHeight="1">
      <c r="A85" s="5"/>
      <c r="B85" s="5"/>
      <c r="C85" s="6">
        <v>37</v>
      </c>
      <c r="D85" s="7" t="s">
        <v>342</v>
      </c>
      <c r="E85" s="6">
        <v>1</v>
      </c>
      <c r="F85" s="7" t="s">
        <v>343</v>
      </c>
      <c r="G85" s="17">
        <v>4</v>
      </c>
      <c r="H85" s="21">
        <v>0</v>
      </c>
      <c r="I85" s="21">
        <v>0</v>
      </c>
      <c r="J85" s="10" t="s">
        <v>23</v>
      </c>
      <c r="K85" s="20">
        <f>((H85+I85)/G85)*100</f>
        <v>0</v>
      </c>
      <c r="L85" s="20">
        <v>0</v>
      </c>
      <c r="M85" s="22" t="s">
        <v>52</v>
      </c>
      <c r="N85" s="13" t="s">
        <v>344</v>
      </c>
      <c r="O85" s="14" t="s">
        <v>345</v>
      </c>
      <c r="P85" s="14" t="s">
        <v>339</v>
      </c>
      <c r="Q85" s="14" t="s">
        <v>346</v>
      </c>
      <c r="R85" s="14" t="s">
        <v>347</v>
      </c>
      <c r="S85" s="15"/>
    </row>
    <row r="86" spans="1:19" ht="111" customHeight="1">
      <c r="A86" s="5"/>
      <c r="B86" s="5"/>
      <c r="C86" s="6">
        <v>38</v>
      </c>
      <c r="D86" s="7" t="s">
        <v>348</v>
      </c>
      <c r="E86" s="6">
        <v>1</v>
      </c>
      <c r="F86" s="7" t="s">
        <v>349</v>
      </c>
      <c r="G86" s="17" t="s">
        <v>59</v>
      </c>
      <c r="H86" s="21" t="s">
        <v>59</v>
      </c>
      <c r="I86" s="18" t="s">
        <v>59</v>
      </c>
      <c r="J86" s="10" t="s">
        <v>60</v>
      </c>
      <c r="K86" s="20" t="s">
        <v>59</v>
      </c>
      <c r="L86" s="20" t="s">
        <v>59</v>
      </c>
      <c r="M86" s="6" t="s">
        <v>307</v>
      </c>
      <c r="N86" s="13" t="s">
        <v>350</v>
      </c>
      <c r="O86" s="14" t="s">
        <v>351</v>
      </c>
      <c r="P86" s="15"/>
      <c r="Q86" s="14" t="s">
        <v>352</v>
      </c>
      <c r="R86" s="15"/>
      <c r="S86" s="15"/>
    </row>
    <row r="87" spans="1:19" ht="51.75" customHeight="1">
      <c r="A87" s="5" t="s">
        <v>287</v>
      </c>
      <c r="B87" s="5" t="s">
        <v>353</v>
      </c>
      <c r="C87" s="6">
        <v>39</v>
      </c>
      <c r="D87" s="7" t="s">
        <v>354</v>
      </c>
      <c r="E87" s="6">
        <v>1</v>
      </c>
      <c r="F87" s="7" t="s">
        <v>355</v>
      </c>
      <c r="G87" s="17" t="s">
        <v>59</v>
      </c>
      <c r="H87" s="21" t="s">
        <v>59</v>
      </c>
      <c r="I87" s="21" t="s">
        <v>59</v>
      </c>
      <c r="J87" s="10" t="s">
        <v>60</v>
      </c>
      <c r="K87" s="20" t="s">
        <v>59</v>
      </c>
      <c r="L87" s="20" t="s">
        <v>59</v>
      </c>
      <c r="M87" s="6" t="s">
        <v>307</v>
      </c>
      <c r="N87" s="13" t="s">
        <v>356</v>
      </c>
      <c r="O87" s="14" t="s">
        <v>357</v>
      </c>
      <c r="P87" s="14"/>
      <c r="Q87" s="14" t="s">
        <v>358</v>
      </c>
      <c r="R87" s="14"/>
      <c r="S87" s="15"/>
    </row>
    <row r="88" spans="1:19" ht="57.75" customHeight="1">
      <c r="A88" s="5"/>
      <c r="B88" s="5"/>
      <c r="C88" s="6">
        <v>40</v>
      </c>
      <c r="D88" s="7" t="s">
        <v>359</v>
      </c>
      <c r="E88" s="6">
        <v>1</v>
      </c>
      <c r="F88" s="7" t="s">
        <v>360</v>
      </c>
      <c r="G88" s="17" t="s">
        <v>59</v>
      </c>
      <c r="H88" s="21" t="s">
        <v>59</v>
      </c>
      <c r="I88" s="21" t="s">
        <v>59</v>
      </c>
      <c r="J88" s="10" t="s">
        <v>60</v>
      </c>
      <c r="K88" s="20" t="s">
        <v>59</v>
      </c>
      <c r="L88" s="20">
        <f>AVERAGE(K88:K90)</f>
        <v>50</v>
      </c>
      <c r="M88" s="12" t="s">
        <v>24</v>
      </c>
      <c r="N88" s="13" t="s">
        <v>361</v>
      </c>
      <c r="O88" s="14" t="s">
        <v>362</v>
      </c>
      <c r="P88" s="14"/>
      <c r="Q88" s="14"/>
      <c r="R88" s="14"/>
      <c r="S88" s="15"/>
    </row>
    <row r="89" spans="1:19" ht="57.75" customHeight="1">
      <c r="A89" s="5"/>
      <c r="B89" s="5"/>
      <c r="C89" s="6"/>
      <c r="D89" s="6"/>
      <c r="E89" s="6">
        <v>2</v>
      </c>
      <c r="F89" s="7" t="s">
        <v>363</v>
      </c>
      <c r="G89" s="17">
        <v>1</v>
      </c>
      <c r="H89" s="21">
        <v>0</v>
      </c>
      <c r="I89" s="21">
        <v>1</v>
      </c>
      <c r="J89" s="10" t="s">
        <v>60</v>
      </c>
      <c r="K89" s="20">
        <f>((H89+I89)/G89)*100</f>
        <v>100</v>
      </c>
      <c r="L89" s="20"/>
      <c r="M89" s="20"/>
      <c r="N89" s="13" t="s">
        <v>361</v>
      </c>
      <c r="O89" s="14" t="s">
        <v>362</v>
      </c>
      <c r="P89" s="15" t="s">
        <v>362</v>
      </c>
      <c r="Q89" s="14"/>
      <c r="R89" s="15"/>
      <c r="S89" s="15"/>
    </row>
    <row r="90" spans="1:19" ht="86.25" customHeight="1">
      <c r="A90" s="5"/>
      <c r="B90" s="5"/>
      <c r="C90" s="6"/>
      <c r="D90" s="6"/>
      <c r="E90" s="6">
        <v>3</v>
      </c>
      <c r="F90" s="7" t="s">
        <v>364</v>
      </c>
      <c r="G90" s="33">
        <v>1000000</v>
      </c>
      <c r="H90" s="21">
        <v>0</v>
      </c>
      <c r="I90" s="21">
        <v>0</v>
      </c>
      <c r="J90" s="10" t="s">
        <v>23</v>
      </c>
      <c r="K90" s="20">
        <f>((H90+I90)/G90)*100</f>
        <v>0</v>
      </c>
      <c r="L90" s="20"/>
      <c r="M90" s="20"/>
      <c r="N90" s="13" t="s">
        <v>361</v>
      </c>
      <c r="O90" s="14" t="s">
        <v>362</v>
      </c>
      <c r="P90" s="15" t="s">
        <v>362</v>
      </c>
      <c r="Q90" s="14" t="s">
        <v>365</v>
      </c>
      <c r="R90" s="14" t="s">
        <v>366</v>
      </c>
      <c r="S90" s="15"/>
    </row>
    <row r="91" spans="1:19" ht="67.5" customHeight="1">
      <c r="A91" s="5"/>
      <c r="B91" s="5"/>
      <c r="C91" s="6">
        <v>41</v>
      </c>
      <c r="D91" s="7" t="s">
        <v>367</v>
      </c>
      <c r="E91" s="6">
        <v>1</v>
      </c>
      <c r="F91" s="7" t="s">
        <v>368</v>
      </c>
      <c r="G91" s="17" t="s">
        <v>59</v>
      </c>
      <c r="H91" s="21" t="s">
        <v>59</v>
      </c>
      <c r="I91" s="21" t="s">
        <v>59</v>
      </c>
      <c r="J91" s="10" t="s">
        <v>60</v>
      </c>
      <c r="K91" s="20" t="s">
        <v>59</v>
      </c>
      <c r="L91" s="20" t="s">
        <v>59</v>
      </c>
      <c r="M91" s="6" t="s">
        <v>307</v>
      </c>
      <c r="N91" s="13" t="s">
        <v>369</v>
      </c>
      <c r="O91" s="14" t="s">
        <v>370</v>
      </c>
      <c r="P91" s="15"/>
      <c r="Q91" s="14" t="s">
        <v>371</v>
      </c>
      <c r="R91" s="15"/>
      <c r="S91" s="15"/>
    </row>
    <row r="92" spans="1:19" ht="82.5" customHeight="1">
      <c r="A92" s="5"/>
      <c r="B92" s="5"/>
      <c r="C92" s="6">
        <v>42</v>
      </c>
      <c r="D92" s="7" t="s">
        <v>372</v>
      </c>
      <c r="E92" s="6">
        <v>1</v>
      </c>
      <c r="F92" s="7" t="s">
        <v>373</v>
      </c>
      <c r="G92" s="17">
        <v>6</v>
      </c>
      <c r="H92" s="21">
        <v>13</v>
      </c>
      <c r="I92" s="21">
        <v>30</v>
      </c>
      <c r="J92" s="10" t="s">
        <v>23</v>
      </c>
      <c r="K92" s="20">
        <f>((H92+I92)/G92)*100</f>
        <v>716.6666666666667</v>
      </c>
      <c r="L92" s="20">
        <f>AVERAGE(K92:K93)</f>
        <v>408.33333333333337</v>
      </c>
      <c r="M92" s="24" t="s">
        <v>67</v>
      </c>
      <c r="N92" s="13" t="s">
        <v>374</v>
      </c>
      <c r="O92" s="25" t="s">
        <v>375</v>
      </c>
      <c r="P92" s="15"/>
      <c r="Q92" s="14" t="s">
        <v>376</v>
      </c>
      <c r="R92" s="14" t="s">
        <v>377</v>
      </c>
      <c r="S92" s="15"/>
    </row>
    <row r="93" spans="1:19" ht="78.75" customHeight="1">
      <c r="A93" s="5"/>
      <c r="B93" s="5"/>
      <c r="C93" s="6"/>
      <c r="D93" s="6"/>
      <c r="E93" s="6">
        <v>2</v>
      </c>
      <c r="F93" s="7" t="s">
        <v>378</v>
      </c>
      <c r="G93" s="17">
        <v>2</v>
      </c>
      <c r="H93" s="21">
        <v>2</v>
      </c>
      <c r="I93" s="21">
        <v>0</v>
      </c>
      <c r="J93" s="10" t="s">
        <v>23</v>
      </c>
      <c r="K93" s="20">
        <f>((H93+I93)/G93)*100</f>
        <v>100</v>
      </c>
      <c r="L93" s="20"/>
      <c r="M93" s="20"/>
      <c r="N93" s="13" t="s">
        <v>379</v>
      </c>
      <c r="O93" s="25"/>
      <c r="P93" s="14"/>
      <c r="Q93" s="14" t="s">
        <v>376</v>
      </c>
      <c r="R93" s="14"/>
      <c r="S93" s="15"/>
    </row>
    <row r="94" spans="1:19" ht="29.25" customHeight="1">
      <c r="A94" s="5"/>
      <c r="B94" s="5"/>
      <c r="C94" s="6">
        <v>43</v>
      </c>
      <c r="D94" s="7" t="s">
        <v>380</v>
      </c>
      <c r="E94" s="6">
        <v>1</v>
      </c>
      <c r="F94" s="7" t="s">
        <v>381</v>
      </c>
      <c r="G94" s="17">
        <v>2</v>
      </c>
      <c r="H94" s="21">
        <v>1</v>
      </c>
      <c r="I94" s="21">
        <v>1</v>
      </c>
      <c r="J94" s="10" t="s">
        <v>23</v>
      </c>
      <c r="K94" s="20">
        <f>((H94+I94)/G94)*100</f>
        <v>100</v>
      </c>
      <c r="L94" s="20">
        <f>AVERAGE(K94:K96)</f>
        <v>71.875</v>
      </c>
      <c r="M94" s="12" t="s">
        <v>24</v>
      </c>
      <c r="N94" s="13" t="s">
        <v>308</v>
      </c>
      <c r="O94" s="25" t="s">
        <v>382</v>
      </c>
      <c r="P94" s="14" t="s">
        <v>383</v>
      </c>
      <c r="Q94" s="14" t="s">
        <v>384</v>
      </c>
      <c r="R94" s="14" t="s">
        <v>385</v>
      </c>
      <c r="S94" s="15"/>
    </row>
    <row r="95" spans="1:19" ht="43.5" customHeight="1">
      <c r="A95" s="5"/>
      <c r="B95" s="5"/>
      <c r="C95" s="6"/>
      <c r="D95" s="6"/>
      <c r="E95" s="6">
        <v>2</v>
      </c>
      <c r="F95" s="7" t="s">
        <v>386</v>
      </c>
      <c r="G95" s="17">
        <v>80</v>
      </c>
      <c r="H95" s="21">
        <v>35</v>
      </c>
      <c r="I95" s="21">
        <v>0</v>
      </c>
      <c r="J95" s="10" t="s">
        <v>23</v>
      </c>
      <c r="K95" s="20">
        <f>((H95+I95)/G95)*100</f>
        <v>43.75</v>
      </c>
      <c r="L95" s="20"/>
      <c r="M95" s="20"/>
      <c r="N95" s="13" t="s">
        <v>308</v>
      </c>
      <c r="O95" s="25"/>
      <c r="P95" s="14" t="s">
        <v>387</v>
      </c>
      <c r="Q95" s="14" t="s">
        <v>384</v>
      </c>
      <c r="R95" s="14" t="s">
        <v>388</v>
      </c>
      <c r="S95" s="15"/>
    </row>
    <row r="96" spans="1:19" ht="24.75" customHeight="1">
      <c r="A96" s="5"/>
      <c r="B96" s="5"/>
      <c r="C96" s="6"/>
      <c r="D96" s="6"/>
      <c r="E96" s="6">
        <v>3</v>
      </c>
      <c r="F96" s="7" t="s">
        <v>389</v>
      </c>
      <c r="G96" s="17" t="s">
        <v>59</v>
      </c>
      <c r="H96" s="21" t="s">
        <v>59</v>
      </c>
      <c r="I96" s="21" t="s">
        <v>59</v>
      </c>
      <c r="J96" s="10" t="s">
        <v>60</v>
      </c>
      <c r="K96" s="20" t="s">
        <v>59</v>
      </c>
      <c r="L96" s="20"/>
      <c r="M96" s="20"/>
      <c r="N96" s="13" t="s">
        <v>308</v>
      </c>
      <c r="O96" s="25"/>
      <c r="P96" s="15"/>
      <c r="Q96" s="14" t="s">
        <v>384</v>
      </c>
      <c r="R96" s="15"/>
      <c r="S96" s="15"/>
    </row>
    <row r="97" spans="1:19" ht="40.5" customHeight="1">
      <c r="A97" s="5"/>
      <c r="B97" s="5"/>
      <c r="C97" s="6">
        <v>44</v>
      </c>
      <c r="D97" s="7" t="s">
        <v>390</v>
      </c>
      <c r="E97" s="6">
        <v>1</v>
      </c>
      <c r="F97" s="7" t="s">
        <v>391</v>
      </c>
      <c r="G97" s="29">
        <v>5000000</v>
      </c>
      <c r="H97" s="30">
        <v>10825522.99</v>
      </c>
      <c r="I97" s="30">
        <v>1328080.72</v>
      </c>
      <c r="J97" s="10" t="s">
        <v>23</v>
      </c>
      <c r="K97" s="20">
        <f>((H97+I97)/G97)*100</f>
        <v>243.0720742</v>
      </c>
      <c r="L97" s="20">
        <f>AVERAGE(K97)</f>
        <v>243.0720742</v>
      </c>
      <c r="M97" s="24" t="s">
        <v>67</v>
      </c>
      <c r="N97" s="13" t="s">
        <v>308</v>
      </c>
      <c r="O97" s="14" t="s">
        <v>392</v>
      </c>
      <c r="P97" s="14"/>
      <c r="Q97" s="14" t="s">
        <v>393</v>
      </c>
      <c r="R97" s="14"/>
      <c r="S97" s="15"/>
    </row>
    <row r="98" spans="1:19" ht="27" customHeight="1">
      <c r="A98" s="5" t="s">
        <v>287</v>
      </c>
      <c r="B98" s="5" t="s">
        <v>394</v>
      </c>
      <c r="C98" s="6">
        <v>45</v>
      </c>
      <c r="D98" s="7" t="s">
        <v>395</v>
      </c>
      <c r="E98" s="6">
        <v>1</v>
      </c>
      <c r="F98" s="7" t="s">
        <v>396</v>
      </c>
      <c r="G98" s="17">
        <v>1</v>
      </c>
      <c r="H98" s="21">
        <v>0</v>
      </c>
      <c r="I98" s="21">
        <v>0</v>
      </c>
      <c r="J98" s="10" t="s">
        <v>23</v>
      </c>
      <c r="K98" s="20">
        <f>((H98+I98)/G98)*100</f>
        <v>0</v>
      </c>
      <c r="L98" s="20">
        <f>AVERAGE(K98:K99)</f>
        <v>0</v>
      </c>
      <c r="M98" s="22" t="s">
        <v>52</v>
      </c>
      <c r="N98" s="13" t="s">
        <v>397</v>
      </c>
      <c r="O98" s="25" t="s">
        <v>398</v>
      </c>
      <c r="P98" s="15"/>
      <c r="Q98" s="14" t="s">
        <v>399</v>
      </c>
      <c r="R98" s="14"/>
      <c r="S98" s="15"/>
    </row>
    <row r="99" spans="1:19" ht="12.75" customHeight="1">
      <c r="A99" s="5"/>
      <c r="B99" s="5"/>
      <c r="C99" s="6"/>
      <c r="D99" s="6"/>
      <c r="E99" s="6">
        <v>2</v>
      </c>
      <c r="F99" s="7" t="s">
        <v>400</v>
      </c>
      <c r="G99" s="17" t="s">
        <v>59</v>
      </c>
      <c r="H99" s="21" t="s">
        <v>59</v>
      </c>
      <c r="I99" s="21" t="s">
        <v>59</v>
      </c>
      <c r="J99" s="10" t="s">
        <v>60</v>
      </c>
      <c r="K99" s="20" t="s">
        <v>59</v>
      </c>
      <c r="L99" s="20"/>
      <c r="M99" s="20"/>
      <c r="N99" s="13" t="s">
        <v>308</v>
      </c>
      <c r="O99" s="25"/>
      <c r="P99" s="15"/>
      <c r="Q99" s="14" t="s">
        <v>399</v>
      </c>
      <c r="R99" s="14"/>
      <c r="S99" s="15"/>
    </row>
    <row r="100" spans="1:19" ht="12.75" customHeight="1">
      <c r="A100" s="5"/>
      <c r="B100" s="5"/>
      <c r="C100" s="6">
        <v>46</v>
      </c>
      <c r="D100" s="7" t="s">
        <v>401</v>
      </c>
      <c r="E100" s="6">
        <v>1</v>
      </c>
      <c r="F100" s="7" t="s">
        <v>402</v>
      </c>
      <c r="G100" s="16">
        <v>0.13</v>
      </c>
      <c r="H100" s="9">
        <v>0</v>
      </c>
      <c r="I100" s="9">
        <v>0.13</v>
      </c>
      <c r="J100" s="10" t="s">
        <v>23</v>
      </c>
      <c r="K100" s="20">
        <f>((H100+I100)/G100)*100</f>
        <v>100</v>
      </c>
      <c r="L100" s="20">
        <f>AVERAGE(K100:K102)</f>
        <v>62.5</v>
      </c>
      <c r="M100" s="12" t="s">
        <v>24</v>
      </c>
      <c r="N100" s="13" t="s">
        <v>308</v>
      </c>
      <c r="O100" s="25" t="s">
        <v>403</v>
      </c>
      <c r="P100" s="15" t="s">
        <v>404</v>
      </c>
      <c r="Q100" s="14" t="s">
        <v>405</v>
      </c>
      <c r="R100" s="15"/>
      <c r="S100" s="15"/>
    </row>
    <row r="101" spans="1:19" ht="12.75" customHeight="1">
      <c r="A101" s="5"/>
      <c r="B101" s="5"/>
      <c r="C101" s="6"/>
      <c r="D101" s="6"/>
      <c r="E101" s="6">
        <v>2</v>
      </c>
      <c r="F101" s="7" t="s">
        <v>406</v>
      </c>
      <c r="G101" s="16" t="s">
        <v>59</v>
      </c>
      <c r="H101" s="9" t="s">
        <v>59</v>
      </c>
      <c r="I101" s="21" t="s">
        <v>59</v>
      </c>
      <c r="J101" s="10" t="s">
        <v>23</v>
      </c>
      <c r="K101" s="20" t="s">
        <v>59</v>
      </c>
      <c r="L101" s="20"/>
      <c r="M101" s="12"/>
      <c r="N101" s="13" t="s">
        <v>308</v>
      </c>
      <c r="O101" s="25"/>
      <c r="P101" s="14"/>
      <c r="Q101" s="14" t="s">
        <v>405</v>
      </c>
      <c r="R101" s="14"/>
      <c r="S101" s="15"/>
    </row>
    <row r="102" spans="1:19" ht="12.75" customHeight="1">
      <c r="A102" s="5"/>
      <c r="B102" s="5"/>
      <c r="C102" s="6"/>
      <c r="D102" s="6"/>
      <c r="E102" s="6">
        <v>3</v>
      </c>
      <c r="F102" s="7" t="s">
        <v>407</v>
      </c>
      <c r="G102" s="17">
        <v>12</v>
      </c>
      <c r="H102" s="21">
        <v>1</v>
      </c>
      <c r="I102" s="21">
        <v>2</v>
      </c>
      <c r="J102" s="10" t="s">
        <v>23</v>
      </c>
      <c r="K102" s="20">
        <f>((H102+I102)/G102)*100</f>
        <v>25</v>
      </c>
      <c r="L102" s="20"/>
      <c r="M102" s="12"/>
      <c r="N102" s="13" t="s">
        <v>308</v>
      </c>
      <c r="O102" s="25"/>
      <c r="P102" s="14" t="s">
        <v>408</v>
      </c>
      <c r="Q102" s="14" t="s">
        <v>405</v>
      </c>
      <c r="R102" s="14"/>
      <c r="S102" s="15"/>
    </row>
    <row r="103" spans="1:19" ht="29.25" customHeight="1">
      <c r="A103" s="5"/>
      <c r="B103" s="5"/>
      <c r="C103" s="6">
        <v>47</v>
      </c>
      <c r="D103" s="7" t="s">
        <v>409</v>
      </c>
      <c r="E103" s="6">
        <v>1</v>
      </c>
      <c r="F103" s="7" t="s">
        <v>410</v>
      </c>
      <c r="G103" s="17">
        <v>3</v>
      </c>
      <c r="H103" s="21">
        <v>0</v>
      </c>
      <c r="I103" s="21">
        <v>0</v>
      </c>
      <c r="J103" s="10" t="s">
        <v>23</v>
      </c>
      <c r="K103" s="20">
        <f>((H103+I103)/G103)*100</f>
        <v>0</v>
      </c>
      <c r="L103" s="34">
        <f>AVERAGE(K103:K105)</f>
        <v>102.816574</v>
      </c>
      <c r="M103" s="24" t="s">
        <v>67</v>
      </c>
      <c r="N103" s="13" t="s">
        <v>308</v>
      </c>
      <c r="O103" s="32" t="s">
        <v>411</v>
      </c>
      <c r="P103" s="14" t="s">
        <v>412</v>
      </c>
      <c r="Q103" s="14" t="s">
        <v>413</v>
      </c>
      <c r="R103" s="14" t="s">
        <v>414</v>
      </c>
      <c r="S103" s="15"/>
    </row>
    <row r="104" spans="1:19" ht="50.25" customHeight="1">
      <c r="A104" s="5"/>
      <c r="B104" s="5"/>
      <c r="C104" s="6"/>
      <c r="D104" s="6"/>
      <c r="E104" s="6">
        <v>2</v>
      </c>
      <c r="F104" s="7" t="s">
        <v>415</v>
      </c>
      <c r="G104" s="17">
        <v>2</v>
      </c>
      <c r="H104" s="21">
        <v>0</v>
      </c>
      <c r="I104" s="21">
        <v>0</v>
      </c>
      <c r="J104" s="10" t="s">
        <v>23</v>
      </c>
      <c r="K104" s="20">
        <f>((H104+I104)/G104)*100</f>
        <v>0</v>
      </c>
      <c r="L104" s="34"/>
      <c r="M104" s="34"/>
      <c r="N104" s="13" t="s">
        <v>308</v>
      </c>
      <c r="O104" s="32"/>
      <c r="P104" s="14" t="s">
        <v>416</v>
      </c>
      <c r="Q104" s="14" t="s">
        <v>413</v>
      </c>
      <c r="R104" s="14"/>
      <c r="S104" s="15"/>
    </row>
    <row r="105" spans="1:19" ht="36.75" customHeight="1">
      <c r="A105" s="5"/>
      <c r="B105" s="5"/>
      <c r="C105" s="6"/>
      <c r="D105" s="6"/>
      <c r="E105" s="6">
        <v>3</v>
      </c>
      <c r="F105" s="7" t="s">
        <v>417</v>
      </c>
      <c r="G105" s="29">
        <v>1000000</v>
      </c>
      <c r="H105" s="30">
        <v>2912578.94</v>
      </c>
      <c r="I105" s="30">
        <v>171918.28</v>
      </c>
      <c r="J105" s="10" t="s">
        <v>23</v>
      </c>
      <c r="K105" s="20">
        <f>((H105+I105)/G105)*100</f>
        <v>308.449722</v>
      </c>
      <c r="L105" s="34"/>
      <c r="M105" s="34"/>
      <c r="N105" s="13" t="s">
        <v>308</v>
      </c>
      <c r="O105" s="32"/>
      <c r="P105" s="15"/>
      <c r="Q105" s="14" t="s">
        <v>413</v>
      </c>
      <c r="R105" s="15"/>
      <c r="S105" s="15"/>
    </row>
    <row r="106" spans="1:19" ht="26.25" customHeight="1">
      <c r="A106" s="5" t="s">
        <v>287</v>
      </c>
      <c r="B106" s="5" t="s">
        <v>418</v>
      </c>
      <c r="C106" s="6">
        <v>48</v>
      </c>
      <c r="D106" s="7" t="s">
        <v>419</v>
      </c>
      <c r="E106" s="6">
        <v>1</v>
      </c>
      <c r="F106" s="7" t="s">
        <v>420</v>
      </c>
      <c r="G106" s="17">
        <v>2</v>
      </c>
      <c r="H106" s="21">
        <v>3</v>
      </c>
      <c r="I106" s="21">
        <v>2</v>
      </c>
      <c r="J106" s="10" t="s">
        <v>23</v>
      </c>
      <c r="K106" s="20">
        <f>((H106+I106)/G106)*100</f>
        <v>250</v>
      </c>
      <c r="L106" s="20">
        <f>AVERAGE(K106:K107)</f>
        <v>125</v>
      </c>
      <c r="M106" s="24" t="s">
        <v>67</v>
      </c>
      <c r="N106" s="10" t="s">
        <v>421</v>
      </c>
      <c r="O106" s="25" t="s">
        <v>422</v>
      </c>
      <c r="P106" s="14" t="s">
        <v>423</v>
      </c>
      <c r="Q106" s="14" t="s">
        <v>424</v>
      </c>
      <c r="R106" s="15"/>
      <c r="S106" s="15"/>
    </row>
    <row r="107" spans="1:19" ht="12.75" customHeight="1">
      <c r="A107" s="5"/>
      <c r="B107" s="5"/>
      <c r="C107" s="6"/>
      <c r="D107" s="6"/>
      <c r="E107" s="6">
        <v>2</v>
      </c>
      <c r="F107" s="7" t="s">
        <v>425</v>
      </c>
      <c r="G107" s="29">
        <v>300000</v>
      </c>
      <c r="H107" s="30">
        <v>0</v>
      </c>
      <c r="I107" s="30">
        <v>0</v>
      </c>
      <c r="J107" s="10" t="s">
        <v>23</v>
      </c>
      <c r="K107" s="20">
        <f>((H107+I107)/G107)*100</f>
        <v>0</v>
      </c>
      <c r="L107" s="20"/>
      <c r="M107" s="20"/>
      <c r="N107" s="10" t="s">
        <v>421</v>
      </c>
      <c r="O107" s="25"/>
      <c r="P107" s="15"/>
      <c r="Q107" s="14" t="s">
        <v>424</v>
      </c>
      <c r="R107" s="14"/>
      <c r="S107" s="15"/>
    </row>
    <row r="108" spans="1:19" ht="23.25" customHeight="1">
      <c r="A108" s="5"/>
      <c r="B108" s="5"/>
      <c r="C108" s="6">
        <v>49</v>
      </c>
      <c r="D108" s="7" t="s">
        <v>426</v>
      </c>
      <c r="E108" s="6">
        <v>1</v>
      </c>
      <c r="F108" s="7" t="s">
        <v>427</v>
      </c>
      <c r="G108" s="17">
        <v>1</v>
      </c>
      <c r="H108" s="21">
        <v>0</v>
      </c>
      <c r="I108" s="21">
        <v>1</v>
      </c>
      <c r="J108" s="10" t="s">
        <v>60</v>
      </c>
      <c r="K108" s="20">
        <f>((H108+I108)/G108)*100</f>
        <v>100</v>
      </c>
      <c r="L108" s="20">
        <f>AVERAGE(K108:K109)</f>
        <v>100</v>
      </c>
      <c r="M108" s="24" t="s">
        <v>67</v>
      </c>
      <c r="N108" s="13" t="s">
        <v>428</v>
      </c>
      <c r="O108" s="25" t="s">
        <v>429</v>
      </c>
      <c r="P108" s="14" t="s">
        <v>430</v>
      </c>
      <c r="Q108" s="14" t="s">
        <v>431</v>
      </c>
      <c r="R108" s="14"/>
      <c r="S108" s="15"/>
    </row>
    <row r="109" spans="1:19" ht="23.25" customHeight="1">
      <c r="A109" s="5"/>
      <c r="B109" s="5"/>
      <c r="C109" s="6"/>
      <c r="D109" s="6"/>
      <c r="E109" s="6">
        <v>2</v>
      </c>
      <c r="F109" s="7" t="s">
        <v>432</v>
      </c>
      <c r="G109" s="29" t="s">
        <v>59</v>
      </c>
      <c r="H109" s="30" t="s">
        <v>59</v>
      </c>
      <c r="I109" s="30" t="s">
        <v>59</v>
      </c>
      <c r="J109" s="10" t="s">
        <v>60</v>
      </c>
      <c r="K109" s="20" t="s">
        <v>59</v>
      </c>
      <c r="L109" s="20"/>
      <c r="M109" s="24"/>
      <c r="N109" s="13" t="s">
        <v>428</v>
      </c>
      <c r="O109" s="25"/>
      <c r="P109" s="14"/>
      <c r="Q109" s="14" t="s">
        <v>431</v>
      </c>
      <c r="R109" s="14"/>
      <c r="S109" s="15"/>
    </row>
    <row r="110" spans="1:19" ht="50.25" customHeight="1">
      <c r="A110" s="5"/>
      <c r="B110" s="5"/>
      <c r="C110" s="6">
        <v>50</v>
      </c>
      <c r="D110" s="7" t="s">
        <v>433</v>
      </c>
      <c r="E110" s="6">
        <v>1</v>
      </c>
      <c r="F110" s="7" t="s">
        <v>434</v>
      </c>
      <c r="G110" s="17" t="s">
        <v>59</v>
      </c>
      <c r="H110" s="21" t="s">
        <v>59</v>
      </c>
      <c r="I110" s="21" t="s">
        <v>59</v>
      </c>
      <c r="J110" s="10" t="s">
        <v>60</v>
      </c>
      <c r="K110" s="20" t="s">
        <v>59</v>
      </c>
      <c r="L110" s="20">
        <f>AVERAGE(K111)</f>
        <v>103.63636363636364</v>
      </c>
      <c r="M110" s="24" t="s">
        <v>67</v>
      </c>
      <c r="N110" s="10" t="s">
        <v>435</v>
      </c>
      <c r="O110" s="25" t="s">
        <v>436</v>
      </c>
      <c r="P110" s="15"/>
      <c r="Q110" s="14" t="s">
        <v>437</v>
      </c>
      <c r="R110" s="15"/>
      <c r="S110" s="15"/>
    </row>
    <row r="111" spans="1:19" ht="41.25" customHeight="1">
      <c r="A111" s="5"/>
      <c r="B111" s="5"/>
      <c r="C111" s="6"/>
      <c r="D111" s="6"/>
      <c r="E111" s="6">
        <v>2</v>
      </c>
      <c r="F111" s="7" t="s">
        <v>438</v>
      </c>
      <c r="G111" s="17">
        <v>55</v>
      </c>
      <c r="H111" s="21">
        <v>55</v>
      </c>
      <c r="I111" s="21">
        <v>2</v>
      </c>
      <c r="J111" s="10" t="s">
        <v>23</v>
      </c>
      <c r="K111" s="20">
        <f>((H111+I111)/G111)*100</f>
        <v>103.63636363636364</v>
      </c>
      <c r="L111" s="20"/>
      <c r="M111" s="20"/>
      <c r="N111" s="10" t="s">
        <v>435</v>
      </c>
      <c r="O111" s="25"/>
      <c r="P111" s="15"/>
      <c r="Q111" s="14" t="s">
        <v>437</v>
      </c>
      <c r="R111" s="14" t="s">
        <v>439</v>
      </c>
      <c r="S111" s="15"/>
    </row>
    <row r="112" spans="1:19" ht="117.75" customHeight="1">
      <c r="A112" s="5"/>
      <c r="B112" s="5"/>
      <c r="C112" s="6">
        <v>51</v>
      </c>
      <c r="D112" s="7" t="s">
        <v>440</v>
      </c>
      <c r="E112" s="6">
        <v>1</v>
      </c>
      <c r="F112" s="7" t="s">
        <v>441</v>
      </c>
      <c r="G112" s="8">
        <v>0.5</v>
      </c>
      <c r="H112" s="9">
        <v>0.93</v>
      </c>
      <c r="I112" s="9">
        <v>0.76</v>
      </c>
      <c r="J112" s="10" t="s">
        <v>23</v>
      </c>
      <c r="K112" s="11">
        <f>AVERAGE(H112:I112)</f>
        <v>0.845</v>
      </c>
      <c r="L112" s="20">
        <f>AVERAGE(K112:K113)</f>
        <v>160.96412147128356</v>
      </c>
      <c r="M112" s="24" t="s">
        <v>67</v>
      </c>
      <c r="N112" s="13" t="s">
        <v>442</v>
      </c>
      <c r="O112" s="25" t="s">
        <v>443</v>
      </c>
      <c r="P112" s="14"/>
      <c r="Q112" s="14" t="s">
        <v>444</v>
      </c>
      <c r="R112" s="14" t="s">
        <v>445</v>
      </c>
      <c r="S112" s="15"/>
    </row>
    <row r="113" spans="1:19" ht="114.75" customHeight="1">
      <c r="A113" s="5"/>
      <c r="B113" s="5"/>
      <c r="C113" s="6"/>
      <c r="D113" s="6"/>
      <c r="E113" s="6">
        <v>2</v>
      </c>
      <c r="F113" s="7" t="s">
        <v>446</v>
      </c>
      <c r="G113" s="29">
        <v>143820</v>
      </c>
      <c r="H113" s="30">
        <v>268217.12</v>
      </c>
      <c r="I113" s="30">
        <v>193564.8</v>
      </c>
      <c r="J113" s="10" t="s">
        <v>23</v>
      </c>
      <c r="K113" s="20">
        <f>((H113+I113)/G113)*100</f>
        <v>321.0832429425671</v>
      </c>
      <c r="L113" s="20"/>
      <c r="M113" s="20"/>
      <c r="N113" s="13" t="s">
        <v>442</v>
      </c>
      <c r="O113" s="25"/>
      <c r="P113" s="14"/>
      <c r="Q113" s="14" t="s">
        <v>444</v>
      </c>
      <c r="R113" s="14" t="s">
        <v>447</v>
      </c>
      <c r="S113" s="15"/>
    </row>
    <row r="114" spans="1:19" ht="54.75" customHeight="1">
      <c r="A114" s="5"/>
      <c r="B114" s="5"/>
      <c r="C114" s="6">
        <v>52</v>
      </c>
      <c r="D114" s="7" t="s">
        <v>448</v>
      </c>
      <c r="E114" s="6">
        <v>1</v>
      </c>
      <c r="F114" s="7" t="s">
        <v>449</v>
      </c>
      <c r="G114" s="8">
        <v>0.5</v>
      </c>
      <c r="H114" s="9">
        <v>0</v>
      </c>
      <c r="I114" s="9">
        <v>0</v>
      </c>
      <c r="J114" s="10" t="s">
        <v>23</v>
      </c>
      <c r="K114" s="20">
        <f>((H114+I114)/G114)*100</f>
        <v>0</v>
      </c>
      <c r="L114" s="20">
        <f>AVERAGE(K114)</f>
        <v>0</v>
      </c>
      <c r="M114" s="22" t="s">
        <v>52</v>
      </c>
      <c r="N114" s="10" t="s">
        <v>450</v>
      </c>
      <c r="O114" s="14" t="s">
        <v>451</v>
      </c>
      <c r="P114" s="14" t="s">
        <v>451</v>
      </c>
      <c r="Q114" s="14" t="s">
        <v>452</v>
      </c>
      <c r="R114" s="14" t="s">
        <v>453</v>
      </c>
      <c r="S114" s="15"/>
    </row>
    <row r="115" spans="1:19" ht="28.5" customHeight="1">
      <c r="A115" s="5"/>
      <c r="B115" s="5"/>
      <c r="C115" s="6">
        <v>53</v>
      </c>
      <c r="D115" s="7" t="s">
        <v>454</v>
      </c>
      <c r="E115" s="6">
        <v>1</v>
      </c>
      <c r="F115" s="7" t="s">
        <v>455</v>
      </c>
      <c r="G115" s="17">
        <v>2</v>
      </c>
      <c r="H115" s="21">
        <v>0</v>
      </c>
      <c r="I115" s="21">
        <v>11</v>
      </c>
      <c r="J115" s="10" t="s">
        <v>23</v>
      </c>
      <c r="K115" s="20">
        <f>((H115+I115)/G115)*100</f>
        <v>550</v>
      </c>
      <c r="L115" s="20">
        <f>AVERAGE(K115:K116)</f>
        <v>275</v>
      </c>
      <c r="M115" s="24" t="s">
        <v>67</v>
      </c>
      <c r="N115" s="10" t="s">
        <v>435</v>
      </c>
      <c r="O115" s="25" t="s">
        <v>456</v>
      </c>
      <c r="P115" s="14" t="s">
        <v>457</v>
      </c>
      <c r="Q115" s="14" t="s">
        <v>458</v>
      </c>
      <c r="R115" s="14" t="s">
        <v>459</v>
      </c>
      <c r="S115" s="15"/>
    </row>
    <row r="116" spans="1:19" ht="33" customHeight="1">
      <c r="A116" s="5"/>
      <c r="B116" s="5"/>
      <c r="C116" s="6"/>
      <c r="D116" s="6"/>
      <c r="E116" s="6">
        <v>2</v>
      </c>
      <c r="F116" s="7" t="s">
        <v>460</v>
      </c>
      <c r="G116" s="17">
        <v>90</v>
      </c>
      <c r="H116" s="21">
        <v>0</v>
      </c>
      <c r="I116" s="21">
        <v>0</v>
      </c>
      <c r="J116" s="10" t="s">
        <v>23</v>
      </c>
      <c r="K116" s="20">
        <f>((H116+I116)/G116)*100</f>
        <v>0</v>
      </c>
      <c r="L116" s="20"/>
      <c r="M116" s="24"/>
      <c r="N116" s="10" t="s">
        <v>435</v>
      </c>
      <c r="O116" s="25"/>
      <c r="P116" s="14" t="s">
        <v>456</v>
      </c>
      <c r="Q116" s="14" t="s">
        <v>458</v>
      </c>
      <c r="R116" s="14" t="s">
        <v>461</v>
      </c>
      <c r="S116" s="14"/>
    </row>
    <row r="117" spans="1:19" ht="29.25" customHeight="1">
      <c r="A117" s="5"/>
      <c r="B117" s="5"/>
      <c r="C117" s="6">
        <v>54</v>
      </c>
      <c r="D117" s="7" t="s">
        <v>462</v>
      </c>
      <c r="E117" s="6">
        <v>1</v>
      </c>
      <c r="F117" s="7" t="s">
        <v>463</v>
      </c>
      <c r="G117" s="17">
        <v>22</v>
      </c>
      <c r="H117" s="21">
        <v>0</v>
      </c>
      <c r="I117" s="21">
        <v>0</v>
      </c>
      <c r="J117" s="10" t="s">
        <v>23</v>
      </c>
      <c r="K117" s="20">
        <f>((H117+I117)/G117)*100</f>
        <v>0</v>
      </c>
      <c r="L117" s="20">
        <f>AVERAGE(K117:K118)</f>
        <v>170.438</v>
      </c>
      <c r="M117" s="24" t="s">
        <v>67</v>
      </c>
      <c r="N117" s="13" t="s">
        <v>435</v>
      </c>
      <c r="O117" s="25" t="s">
        <v>464</v>
      </c>
      <c r="P117" s="14" t="s">
        <v>465</v>
      </c>
      <c r="Q117" s="14" t="s">
        <v>466</v>
      </c>
      <c r="R117" s="14" t="s">
        <v>467</v>
      </c>
      <c r="S117" s="15"/>
    </row>
    <row r="118" spans="1:19" ht="27.75" customHeight="1">
      <c r="A118" s="5"/>
      <c r="B118" s="5"/>
      <c r="C118" s="6"/>
      <c r="D118" s="6"/>
      <c r="E118" s="6">
        <v>2</v>
      </c>
      <c r="F118" s="7" t="s">
        <v>468</v>
      </c>
      <c r="G118" s="29">
        <v>25000</v>
      </c>
      <c r="H118" s="30">
        <v>85219</v>
      </c>
      <c r="I118" s="30">
        <v>0</v>
      </c>
      <c r="J118" s="10" t="s">
        <v>23</v>
      </c>
      <c r="K118" s="20">
        <f>((H118+I118)/G118)*100</f>
        <v>340.876</v>
      </c>
      <c r="L118" s="20"/>
      <c r="M118" s="20"/>
      <c r="N118" s="13" t="s">
        <v>435</v>
      </c>
      <c r="O118" s="25"/>
      <c r="P118" s="14" t="s">
        <v>464</v>
      </c>
      <c r="Q118" s="14" t="s">
        <v>466</v>
      </c>
      <c r="R118" s="14" t="s">
        <v>469</v>
      </c>
      <c r="S118" s="15"/>
    </row>
    <row r="119" spans="1:19" ht="38.25" customHeight="1">
      <c r="A119" s="5" t="s">
        <v>287</v>
      </c>
      <c r="B119" s="5" t="s">
        <v>470</v>
      </c>
      <c r="C119" s="6">
        <v>55</v>
      </c>
      <c r="D119" s="7" t="s">
        <v>471</v>
      </c>
      <c r="E119" s="6">
        <v>1</v>
      </c>
      <c r="F119" s="7" t="s">
        <v>472</v>
      </c>
      <c r="G119" s="17" t="s">
        <v>59</v>
      </c>
      <c r="H119" s="21" t="s">
        <v>59</v>
      </c>
      <c r="I119" s="21" t="s">
        <v>59</v>
      </c>
      <c r="J119" s="10" t="s">
        <v>60</v>
      </c>
      <c r="K119" s="20" t="s">
        <v>59</v>
      </c>
      <c r="L119" s="20">
        <f>AVERAGE(K120:K122)</f>
        <v>122.14931506849315</v>
      </c>
      <c r="M119" s="24" t="s">
        <v>67</v>
      </c>
      <c r="N119" s="13" t="s">
        <v>308</v>
      </c>
      <c r="O119" s="25" t="s">
        <v>473</v>
      </c>
      <c r="P119" s="15"/>
      <c r="Q119" s="15"/>
      <c r="R119" s="15"/>
      <c r="S119" s="15"/>
    </row>
    <row r="120" spans="1:19" ht="49.5" customHeight="1">
      <c r="A120" s="5"/>
      <c r="B120" s="5"/>
      <c r="C120" s="6"/>
      <c r="D120" s="6"/>
      <c r="E120" s="6">
        <v>2</v>
      </c>
      <c r="F120" s="7" t="s">
        <v>474</v>
      </c>
      <c r="G120" s="17">
        <v>73000</v>
      </c>
      <c r="H120" s="21">
        <v>32850</v>
      </c>
      <c r="I120" s="21">
        <v>56319</v>
      </c>
      <c r="J120" s="10" t="s">
        <v>23</v>
      </c>
      <c r="K120" s="20">
        <f>((H120+I120)/G120)*100</f>
        <v>122.14931506849315</v>
      </c>
      <c r="L120" s="20"/>
      <c r="M120" s="24"/>
      <c r="N120" s="13" t="s">
        <v>475</v>
      </c>
      <c r="O120" s="25"/>
      <c r="P120" s="14" t="s">
        <v>476</v>
      </c>
      <c r="Q120" s="14" t="s">
        <v>477</v>
      </c>
      <c r="R120" s="14" t="s">
        <v>478</v>
      </c>
      <c r="S120" s="15"/>
    </row>
    <row r="121" spans="1:19" ht="27.75" customHeight="1">
      <c r="A121" s="5"/>
      <c r="B121" s="5"/>
      <c r="C121" s="6"/>
      <c r="D121" s="6"/>
      <c r="E121" s="6">
        <v>3</v>
      </c>
      <c r="F121" s="7" t="s">
        <v>479</v>
      </c>
      <c r="G121" s="17" t="s">
        <v>59</v>
      </c>
      <c r="H121" s="21" t="s">
        <v>59</v>
      </c>
      <c r="I121" s="21" t="s">
        <v>59</v>
      </c>
      <c r="J121" s="10" t="s">
        <v>60</v>
      </c>
      <c r="K121" s="20" t="s">
        <v>59</v>
      </c>
      <c r="L121" s="20"/>
      <c r="M121" s="24"/>
      <c r="N121" s="13" t="s">
        <v>480</v>
      </c>
      <c r="O121" s="25"/>
      <c r="P121" s="15"/>
      <c r="Q121" s="15"/>
      <c r="R121" s="15"/>
      <c r="S121" s="15"/>
    </row>
    <row r="122" spans="1:19" ht="87" customHeight="1">
      <c r="A122" s="5"/>
      <c r="B122" s="5"/>
      <c r="C122" s="6"/>
      <c r="D122" s="6"/>
      <c r="E122" s="6">
        <v>4</v>
      </c>
      <c r="F122" s="7" t="s">
        <v>481</v>
      </c>
      <c r="G122" s="17" t="s">
        <v>59</v>
      </c>
      <c r="H122" s="21" t="s">
        <v>59</v>
      </c>
      <c r="I122" s="21" t="s">
        <v>59</v>
      </c>
      <c r="J122" s="10" t="s">
        <v>60</v>
      </c>
      <c r="K122" s="20" t="s">
        <v>59</v>
      </c>
      <c r="L122" s="20"/>
      <c r="M122" s="24"/>
      <c r="N122" s="13" t="s">
        <v>482</v>
      </c>
      <c r="O122" s="25"/>
      <c r="P122" s="15"/>
      <c r="Q122" s="15"/>
      <c r="R122" s="15"/>
      <c r="S122" s="15"/>
    </row>
    <row r="123" spans="1:19" ht="49.5" customHeight="1">
      <c r="A123" s="5"/>
      <c r="B123" s="5"/>
      <c r="C123" s="6">
        <v>56</v>
      </c>
      <c r="D123" s="7" t="s">
        <v>483</v>
      </c>
      <c r="E123" s="6">
        <v>1</v>
      </c>
      <c r="F123" s="7" t="s">
        <v>484</v>
      </c>
      <c r="G123" s="17">
        <v>1</v>
      </c>
      <c r="H123" s="21">
        <v>0</v>
      </c>
      <c r="I123" s="21">
        <v>0</v>
      </c>
      <c r="J123" s="10" t="s">
        <v>23</v>
      </c>
      <c r="K123" s="20">
        <v>0</v>
      </c>
      <c r="L123" s="20">
        <f>SUM(K123:K125)</f>
        <v>33.07692307692307</v>
      </c>
      <c r="M123" s="12" t="s">
        <v>24</v>
      </c>
      <c r="N123" s="13" t="s">
        <v>308</v>
      </c>
      <c r="O123" s="25" t="s">
        <v>485</v>
      </c>
      <c r="P123" s="14" t="s">
        <v>486</v>
      </c>
      <c r="Q123" s="14"/>
      <c r="R123" s="14"/>
      <c r="S123" s="15"/>
    </row>
    <row r="124" spans="1:19" ht="49.5" customHeight="1">
      <c r="A124" s="5"/>
      <c r="B124" s="5"/>
      <c r="C124" s="6"/>
      <c r="D124" s="6"/>
      <c r="E124" s="6">
        <v>2</v>
      </c>
      <c r="F124" s="7" t="s">
        <v>487</v>
      </c>
      <c r="G124" s="17">
        <v>1</v>
      </c>
      <c r="H124" s="21">
        <v>0</v>
      </c>
      <c r="I124" s="21">
        <v>0</v>
      </c>
      <c r="J124" s="10" t="s">
        <v>60</v>
      </c>
      <c r="K124" s="20">
        <f>((H124+I124)/G124)*100</f>
        <v>0</v>
      </c>
      <c r="L124" s="20"/>
      <c r="M124" s="20"/>
      <c r="N124" s="13" t="s">
        <v>308</v>
      </c>
      <c r="O124" s="25"/>
      <c r="P124" s="15"/>
      <c r="Q124" s="15"/>
      <c r="R124" s="15"/>
      <c r="S124" s="15"/>
    </row>
    <row r="125" spans="1:19" ht="51" customHeight="1">
      <c r="A125" s="5"/>
      <c r="B125" s="5"/>
      <c r="C125" s="6"/>
      <c r="D125" s="6"/>
      <c r="E125" s="6">
        <v>3</v>
      </c>
      <c r="F125" s="7" t="s">
        <v>488</v>
      </c>
      <c r="G125" s="29">
        <v>260000</v>
      </c>
      <c r="H125" s="30">
        <v>86000</v>
      </c>
      <c r="I125" s="30">
        <v>0</v>
      </c>
      <c r="J125" s="10" t="s">
        <v>23</v>
      </c>
      <c r="K125" s="20">
        <f>((H125+I125)/G125)*100</f>
        <v>33.07692307692307</v>
      </c>
      <c r="L125" s="20"/>
      <c r="M125" s="20"/>
      <c r="N125" s="13" t="s">
        <v>489</v>
      </c>
      <c r="O125" s="25"/>
      <c r="P125" s="14" t="s">
        <v>486</v>
      </c>
      <c r="Q125" s="14"/>
      <c r="R125" s="14"/>
      <c r="S125" s="15"/>
    </row>
    <row r="126" spans="1:19" ht="93.75" customHeight="1">
      <c r="A126" s="5" t="s">
        <v>490</v>
      </c>
      <c r="B126" s="5" t="s">
        <v>491</v>
      </c>
      <c r="C126" s="6">
        <v>57</v>
      </c>
      <c r="D126" s="7" t="s">
        <v>492</v>
      </c>
      <c r="E126" s="6">
        <v>1</v>
      </c>
      <c r="F126" s="7" t="s">
        <v>493</v>
      </c>
      <c r="G126" s="17">
        <v>2</v>
      </c>
      <c r="H126" s="21">
        <v>0</v>
      </c>
      <c r="I126" s="21">
        <v>0</v>
      </c>
      <c r="J126" s="10" t="s">
        <v>23</v>
      </c>
      <c r="K126" s="20">
        <f>((H126+I126)/G126)*100</f>
        <v>0</v>
      </c>
      <c r="L126" s="20">
        <f>AVERAGE(K126:K129)</f>
        <v>0</v>
      </c>
      <c r="M126" s="22" t="s">
        <v>52</v>
      </c>
      <c r="N126" s="13" t="s">
        <v>494</v>
      </c>
      <c r="O126" s="25" t="s">
        <v>495</v>
      </c>
      <c r="P126" s="14" t="s">
        <v>496</v>
      </c>
      <c r="Q126" s="14" t="s">
        <v>497</v>
      </c>
      <c r="R126" s="14" t="s">
        <v>498</v>
      </c>
      <c r="S126" s="15"/>
    </row>
    <row r="127" spans="1:19" ht="75" customHeight="1">
      <c r="A127" s="5"/>
      <c r="B127" s="5"/>
      <c r="C127" s="6"/>
      <c r="D127" s="6"/>
      <c r="E127" s="6">
        <v>2</v>
      </c>
      <c r="F127" s="7" t="s">
        <v>499</v>
      </c>
      <c r="G127" s="17">
        <v>2</v>
      </c>
      <c r="H127" s="21">
        <v>0</v>
      </c>
      <c r="I127" s="21">
        <v>0</v>
      </c>
      <c r="J127" s="10" t="s">
        <v>23</v>
      </c>
      <c r="K127" s="20">
        <f>((H127+I127)/G127)*100</f>
        <v>0</v>
      </c>
      <c r="L127" s="20"/>
      <c r="M127" s="20"/>
      <c r="N127" s="13" t="s">
        <v>500</v>
      </c>
      <c r="O127" s="25"/>
      <c r="P127" s="14" t="s">
        <v>496</v>
      </c>
      <c r="Q127" s="14" t="s">
        <v>497</v>
      </c>
      <c r="R127" s="14" t="s">
        <v>498</v>
      </c>
      <c r="S127" s="15"/>
    </row>
    <row r="128" spans="1:19" ht="91.5" customHeight="1">
      <c r="A128" s="5"/>
      <c r="B128" s="5"/>
      <c r="C128" s="6"/>
      <c r="D128" s="6"/>
      <c r="E128" s="6">
        <v>3</v>
      </c>
      <c r="F128" s="7" t="s">
        <v>501</v>
      </c>
      <c r="G128" s="17">
        <v>2</v>
      </c>
      <c r="H128" s="21">
        <v>0</v>
      </c>
      <c r="I128" s="21">
        <v>0</v>
      </c>
      <c r="J128" s="10" t="s">
        <v>23</v>
      </c>
      <c r="K128" s="20">
        <f>((H128+I128)/G128)*100</f>
        <v>0</v>
      </c>
      <c r="L128" s="20"/>
      <c r="M128" s="20"/>
      <c r="N128" s="13" t="s">
        <v>494</v>
      </c>
      <c r="O128" s="25"/>
      <c r="P128" s="14" t="s">
        <v>496</v>
      </c>
      <c r="Q128" s="14" t="s">
        <v>497</v>
      </c>
      <c r="R128" s="14" t="s">
        <v>498</v>
      </c>
      <c r="S128" s="15"/>
    </row>
    <row r="129" spans="1:19" ht="155.25" customHeight="1">
      <c r="A129" s="5"/>
      <c r="B129" s="5"/>
      <c r="C129" s="6"/>
      <c r="D129" s="6"/>
      <c r="E129" s="6">
        <v>4</v>
      </c>
      <c r="F129" s="7" t="s">
        <v>502</v>
      </c>
      <c r="G129" s="17">
        <v>2</v>
      </c>
      <c r="H129" s="21">
        <v>0</v>
      </c>
      <c r="I129" s="21">
        <v>0</v>
      </c>
      <c r="J129" s="10" t="s">
        <v>23</v>
      </c>
      <c r="K129" s="20">
        <f>((H129+I129)/G129)*100</f>
        <v>0</v>
      </c>
      <c r="L129" s="20"/>
      <c r="M129" s="20"/>
      <c r="N129" s="13" t="s">
        <v>500</v>
      </c>
      <c r="O129" s="25"/>
      <c r="P129" s="14" t="s">
        <v>496</v>
      </c>
      <c r="Q129" s="14" t="s">
        <v>497</v>
      </c>
      <c r="R129" s="14" t="s">
        <v>498</v>
      </c>
      <c r="S129" s="15"/>
    </row>
    <row r="130" spans="1:19" ht="57.75" customHeight="1">
      <c r="A130" s="5"/>
      <c r="B130" s="5"/>
      <c r="C130" s="6">
        <v>58</v>
      </c>
      <c r="D130" s="7" t="s">
        <v>503</v>
      </c>
      <c r="E130" s="6">
        <v>1</v>
      </c>
      <c r="F130" s="7" t="s">
        <v>504</v>
      </c>
      <c r="G130" s="17">
        <v>1</v>
      </c>
      <c r="H130" s="27">
        <v>0</v>
      </c>
      <c r="I130" s="21">
        <v>0</v>
      </c>
      <c r="J130" s="10" t="s">
        <v>23</v>
      </c>
      <c r="K130" s="20">
        <f>((H130+I130)/G130)*100</f>
        <v>0</v>
      </c>
      <c r="L130" s="11">
        <f>AVERAGE(K130:K132)</f>
        <v>0.4879237046103631</v>
      </c>
      <c r="M130" s="12" t="s">
        <v>24</v>
      </c>
      <c r="N130" s="13" t="s">
        <v>505</v>
      </c>
      <c r="O130" s="25" t="s">
        <v>506</v>
      </c>
      <c r="P130" s="14" t="s">
        <v>507</v>
      </c>
      <c r="Q130" s="14" t="s">
        <v>508</v>
      </c>
      <c r="R130" s="14" t="s">
        <v>498</v>
      </c>
      <c r="S130" s="15"/>
    </row>
    <row r="131" spans="1:19" ht="99.75" customHeight="1">
      <c r="A131" s="5"/>
      <c r="B131" s="5"/>
      <c r="C131" s="6"/>
      <c r="D131" s="6"/>
      <c r="E131" s="6">
        <v>2</v>
      </c>
      <c r="F131" s="7" t="s">
        <v>509</v>
      </c>
      <c r="G131" s="16">
        <v>0.43</v>
      </c>
      <c r="H131" s="9">
        <v>0.397</v>
      </c>
      <c r="I131" s="9">
        <v>0.3625</v>
      </c>
      <c r="J131" s="10" t="s">
        <v>23</v>
      </c>
      <c r="K131" s="11">
        <f>AVERAGE(H131:I131)/G131</f>
        <v>0.883139534883721</v>
      </c>
      <c r="L131" s="11"/>
      <c r="M131" s="11"/>
      <c r="N131" s="13" t="s">
        <v>510</v>
      </c>
      <c r="O131" s="25"/>
      <c r="P131" s="14" t="s">
        <v>511</v>
      </c>
      <c r="Q131" s="14" t="s">
        <v>508</v>
      </c>
      <c r="R131" s="14" t="s">
        <v>511</v>
      </c>
      <c r="S131" s="15"/>
    </row>
    <row r="132" spans="1:19" ht="88.5" customHeight="1">
      <c r="A132" s="5"/>
      <c r="B132" s="5"/>
      <c r="C132" s="6"/>
      <c r="D132" s="6"/>
      <c r="E132" s="6">
        <v>3</v>
      </c>
      <c r="F132" s="7" t="s">
        <v>512</v>
      </c>
      <c r="G132" s="16">
        <v>0.95</v>
      </c>
      <c r="H132" s="9">
        <v>0.49510000000000004</v>
      </c>
      <c r="I132" s="9">
        <v>0.6081</v>
      </c>
      <c r="J132" s="10" t="s">
        <v>23</v>
      </c>
      <c r="K132" s="11">
        <f>AVERAGE(H132:I132)/G132</f>
        <v>0.5806315789473684</v>
      </c>
      <c r="L132" s="11"/>
      <c r="M132" s="11"/>
      <c r="N132" s="13" t="s">
        <v>513</v>
      </c>
      <c r="O132" s="25"/>
      <c r="P132" s="14" t="s">
        <v>514</v>
      </c>
      <c r="Q132" s="14" t="s">
        <v>508</v>
      </c>
      <c r="R132" s="14" t="s">
        <v>515</v>
      </c>
      <c r="S132" s="15"/>
    </row>
    <row r="133" spans="1:19" ht="52.5" customHeight="1">
      <c r="A133" s="5"/>
      <c r="B133" s="5"/>
      <c r="C133" s="6">
        <v>59</v>
      </c>
      <c r="D133" s="7" t="s">
        <v>516</v>
      </c>
      <c r="E133" s="6">
        <v>1</v>
      </c>
      <c r="F133" s="7" t="s">
        <v>517</v>
      </c>
      <c r="G133" s="16">
        <v>0.2</v>
      </c>
      <c r="H133" s="9">
        <v>0.1337</v>
      </c>
      <c r="I133" s="9">
        <v>0</v>
      </c>
      <c r="J133" s="10" t="s">
        <v>23</v>
      </c>
      <c r="K133" s="20">
        <f>((H133+I133)/G133)*100</f>
        <v>66.85</v>
      </c>
      <c r="L133" s="20">
        <f>AVERAGE(K133:K134)</f>
        <v>83.425</v>
      </c>
      <c r="M133" s="12" t="s">
        <v>24</v>
      </c>
      <c r="N133" s="10" t="s">
        <v>518</v>
      </c>
      <c r="O133" s="25" t="s">
        <v>519</v>
      </c>
      <c r="P133" s="14" t="s">
        <v>520</v>
      </c>
      <c r="Q133" s="14" t="s">
        <v>521</v>
      </c>
      <c r="R133" s="14"/>
      <c r="S133" s="15"/>
    </row>
    <row r="134" spans="1:19" ht="43.5" customHeight="1">
      <c r="A134" s="5"/>
      <c r="B134" s="5"/>
      <c r="C134" s="6"/>
      <c r="D134" s="6"/>
      <c r="E134" s="6">
        <v>2</v>
      </c>
      <c r="F134" s="7" t="s">
        <v>522</v>
      </c>
      <c r="G134" s="17">
        <v>1</v>
      </c>
      <c r="H134" s="21">
        <v>0</v>
      </c>
      <c r="I134" s="21">
        <v>1</v>
      </c>
      <c r="J134" s="10" t="s">
        <v>23</v>
      </c>
      <c r="K134" s="20">
        <f>((H134+I134)/G134)*100</f>
        <v>100</v>
      </c>
      <c r="L134" s="20"/>
      <c r="M134" s="20"/>
      <c r="N134" s="10" t="s">
        <v>518</v>
      </c>
      <c r="O134" s="25"/>
      <c r="P134" s="14" t="s">
        <v>523</v>
      </c>
      <c r="Q134" s="14" t="s">
        <v>521</v>
      </c>
      <c r="R134" s="14" t="s">
        <v>524</v>
      </c>
      <c r="S134" s="15"/>
    </row>
    <row r="135" spans="1:19" ht="45.75" customHeight="1">
      <c r="A135" s="5"/>
      <c r="B135" s="5"/>
      <c r="C135" s="6">
        <v>60</v>
      </c>
      <c r="D135" s="7" t="s">
        <v>525</v>
      </c>
      <c r="E135" s="6">
        <v>1</v>
      </c>
      <c r="F135" s="7" t="s">
        <v>526</v>
      </c>
      <c r="G135" s="17">
        <v>30</v>
      </c>
      <c r="H135" s="21">
        <v>14</v>
      </c>
      <c r="I135" s="21">
        <v>14</v>
      </c>
      <c r="J135" s="10" t="s">
        <v>23</v>
      </c>
      <c r="K135" s="20">
        <f>((H135+I135)/G135)*100</f>
        <v>93.33333333333333</v>
      </c>
      <c r="L135" s="20">
        <f>AVERAGE(K135:K136)</f>
        <v>595.5714285714286</v>
      </c>
      <c r="M135" s="24" t="s">
        <v>67</v>
      </c>
      <c r="N135" s="10" t="s">
        <v>527</v>
      </c>
      <c r="O135" s="25" t="s">
        <v>528</v>
      </c>
      <c r="P135" s="14" t="s">
        <v>529</v>
      </c>
      <c r="Q135" s="14" t="s">
        <v>530</v>
      </c>
      <c r="R135" s="14" t="s">
        <v>531</v>
      </c>
      <c r="S135" s="15"/>
    </row>
    <row r="136" spans="1:19" ht="39.75" customHeight="1">
      <c r="A136" s="5"/>
      <c r="B136" s="5"/>
      <c r="C136" s="6"/>
      <c r="D136" s="6"/>
      <c r="E136" s="6">
        <v>2</v>
      </c>
      <c r="F136" s="7" t="s">
        <v>532</v>
      </c>
      <c r="G136" s="17">
        <v>1050</v>
      </c>
      <c r="H136" s="21">
        <v>2050</v>
      </c>
      <c r="I136" s="21">
        <v>9477</v>
      </c>
      <c r="J136" s="10" t="s">
        <v>23</v>
      </c>
      <c r="K136" s="20">
        <f>((H136+I136)/G136)*100</f>
        <v>1097.8095238095239</v>
      </c>
      <c r="L136" s="20"/>
      <c r="M136" s="20"/>
      <c r="N136" s="10" t="s">
        <v>527</v>
      </c>
      <c r="O136" s="25"/>
      <c r="P136" s="14"/>
      <c r="Q136" s="14" t="s">
        <v>530</v>
      </c>
      <c r="R136" s="14"/>
      <c r="S136" s="15"/>
    </row>
    <row r="137" spans="1:19" ht="82.5" customHeight="1">
      <c r="A137" s="5" t="s">
        <v>490</v>
      </c>
      <c r="B137" s="5" t="s">
        <v>533</v>
      </c>
      <c r="C137" s="6">
        <v>61</v>
      </c>
      <c r="D137" s="7" t="s">
        <v>534</v>
      </c>
      <c r="E137" s="6">
        <v>1</v>
      </c>
      <c r="F137" s="7" t="s">
        <v>535</v>
      </c>
      <c r="G137" s="16">
        <v>0.02</v>
      </c>
      <c r="H137" s="9">
        <v>0</v>
      </c>
      <c r="I137" s="9">
        <v>0</v>
      </c>
      <c r="J137" s="10" t="s">
        <v>23</v>
      </c>
      <c r="K137" s="20">
        <f>((H137+I137)/G137)*100</f>
        <v>0</v>
      </c>
      <c r="L137" s="20">
        <f>AVERAGE(K137:K138)</f>
        <v>0</v>
      </c>
      <c r="M137" s="22" t="s">
        <v>52</v>
      </c>
      <c r="N137" s="13" t="s">
        <v>536</v>
      </c>
      <c r="O137" s="25" t="s">
        <v>537</v>
      </c>
      <c r="P137" s="14" t="s">
        <v>538</v>
      </c>
      <c r="Q137" s="14" t="s">
        <v>539</v>
      </c>
      <c r="R137" s="14" t="s">
        <v>539</v>
      </c>
      <c r="S137" s="15"/>
    </row>
    <row r="138" spans="1:19" ht="69" customHeight="1">
      <c r="A138" s="5"/>
      <c r="B138" s="5"/>
      <c r="C138" s="6"/>
      <c r="D138" s="6"/>
      <c r="E138" s="6">
        <v>2</v>
      </c>
      <c r="F138" s="7" t="s">
        <v>540</v>
      </c>
      <c r="G138" s="29">
        <v>80000</v>
      </c>
      <c r="H138" s="30">
        <v>0</v>
      </c>
      <c r="I138" s="30">
        <v>0</v>
      </c>
      <c r="J138" s="10" t="s">
        <v>23</v>
      </c>
      <c r="K138" s="20">
        <f>((H138+I138)/G138)*100</f>
        <v>0</v>
      </c>
      <c r="L138" s="20"/>
      <c r="M138" s="20"/>
      <c r="N138" s="13" t="s">
        <v>536</v>
      </c>
      <c r="O138" s="25"/>
      <c r="P138" s="14" t="s">
        <v>538</v>
      </c>
      <c r="Q138" s="14" t="s">
        <v>539</v>
      </c>
      <c r="R138" s="14" t="s">
        <v>539</v>
      </c>
      <c r="S138" s="15"/>
    </row>
    <row r="139" spans="1:19" ht="63.75" customHeight="1">
      <c r="A139" s="5"/>
      <c r="B139" s="5"/>
      <c r="C139" s="6">
        <v>62</v>
      </c>
      <c r="D139" s="7" t="s">
        <v>541</v>
      </c>
      <c r="E139" s="6">
        <v>1</v>
      </c>
      <c r="F139" s="7" t="s">
        <v>542</v>
      </c>
      <c r="G139" s="16">
        <v>0.5</v>
      </c>
      <c r="H139" s="9">
        <v>0</v>
      </c>
      <c r="I139" s="9">
        <v>0.5544</v>
      </c>
      <c r="J139" s="10" t="s">
        <v>23</v>
      </c>
      <c r="K139" s="20">
        <f>((H139+I139)/G139)*100</f>
        <v>110.88</v>
      </c>
      <c r="L139" s="20">
        <f>AVERAGE(K139)</f>
        <v>110.88</v>
      </c>
      <c r="M139" s="24" t="s">
        <v>67</v>
      </c>
      <c r="N139" s="13" t="s">
        <v>536</v>
      </c>
      <c r="O139" s="14" t="s">
        <v>543</v>
      </c>
      <c r="P139" s="14" t="s">
        <v>543</v>
      </c>
      <c r="Q139" s="14" t="s">
        <v>544</v>
      </c>
      <c r="R139" s="14" t="s">
        <v>544</v>
      </c>
      <c r="S139" s="15"/>
    </row>
    <row r="140" spans="1:19" ht="45" customHeight="1">
      <c r="A140" s="5"/>
      <c r="B140" s="5"/>
      <c r="C140" s="6">
        <v>63</v>
      </c>
      <c r="D140" s="7" t="s">
        <v>545</v>
      </c>
      <c r="E140" s="6">
        <v>1</v>
      </c>
      <c r="F140" s="7" t="s">
        <v>546</v>
      </c>
      <c r="G140" s="16">
        <v>1</v>
      </c>
      <c r="H140" s="9">
        <v>0</v>
      </c>
      <c r="I140" s="9">
        <v>1</v>
      </c>
      <c r="J140" s="10" t="s">
        <v>23</v>
      </c>
      <c r="K140" s="20">
        <f>((H140+I140)/G140)*100</f>
        <v>100</v>
      </c>
      <c r="L140" s="20">
        <f>AVERAGE(K140:K141)</f>
        <v>116.66666666666666</v>
      </c>
      <c r="M140" s="24" t="s">
        <v>67</v>
      </c>
      <c r="N140" s="13" t="s">
        <v>536</v>
      </c>
      <c r="O140" s="14" t="s">
        <v>547</v>
      </c>
      <c r="P140" s="25" t="s">
        <v>547</v>
      </c>
      <c r="Q140" s="14" t="s">
        <v>548</v>
      </c>
      <c r="R140" s="14"/>
      <c r="S140" s="15"/>
    </row>
    <row r="141" spans="1:19" ht="37.5" customHeight="1">
      <c r="A141" s="5"/>
      <c r="B141" s="5"/>
      <c r="C141" s="6"/>
      <c r="D141" s="6"/>
      <c r="E141" s="6">
        <v>2</v>
      </c>
      <c r="F141" s="7" t="s">
        <v>549</v>
      </c>
      <c r="G141" s="16">
        <v>0.75</v>
      </c>
      <c r="H141" s="9">
        <v>0</v>
      </c>
      <c r="I141" s="9">
        <v>1</v>
      </c>
      <c r="J141" s="10" t="s">
        <v>23</v>
      </c>
      <c r="K141" s="20">
        <f>((H141+I141)/G141)*100</f>
        <v>133.33333333333331</v>
      </c>
      <c r="L141" s="20"/>
      <c r="M141" s="20"/>
      <c r="N141" s="13" t="s">
        <v>536</v>
      </c>
      <c r="O141" s="14" t="s">
        <v>547</v>
      </c>
      <c r="P141" s="25"/>
      <c r="Q141" s="14" t="s">
        <v>548</v>
      </c>
      <c r="R141" s="14"/>
      <c r="S141" s="15"/>
    </row>
    <row r="142" spans="1:19" ht="63" customHeight="1">
      <c r="A142" s="5"/>
      <c r="B142" s="5"/>
      <c r="C142" s="6">
        <v>64</v>
      </c>
      <c r="D142" s="7" t="s">
        <v>550</v>
      </c>
      <c r="E142" s="6">
        <v>1</v>
      </c>
      <c r="F142" s="7" t="s">
        <v>551</v>
      </c>
      <c r="G142" s="16">
        <v>0.85</v>
      </c>
      <c r="H142" s="9">
        <v>0</v>
      </c>
      <c r="I142" s="9">
        <v>1</v>
      </c>
      <c r="J142" s="10" t="s">
        <v>23</v>
      </c>
      <c r="K142" s="20">
        <f>((H142+I142)/G142)*100</f>
        <v>117.64705882352942</v>
      </c>
      <c r="L142" s="20">
        <f>AVERAGE(K142)</f>
        <v>117.64705882352942</v>
      </c>
      <c r="M142" s="24" t="s">
        <v>67</v>
      </c>
      <c r="N142" s="13" t="s">
        <v>536</v>
      </c>
      <c r="O142" s="14" t="s">
        <v>543</v>
      </c>
      <c r="P142" s="14" t="s">
        <v>543</v>
      </c>
      <c r="Q142" s="14" t="s">
        <v>552</v>
      </c>
      <c r="R142" s="14" t="s">
        <v>552</v>
      </c>
      <c r="S142" s="15"/>
    </row>
    <row r="143" spans="1:19" ht="40.5" customHeight="1">
      <c r="A143" s="5"/>
      <c r="B143" s="5"/>
      <c r="C143" s="6">
        <v>65</v>
      </c>
      <c r="D143" s="7" t="s">
        <v>553</v>
      </c>
      <c r="E143" s="6">
        <v>1</v>
      </c>
      <c r="F143" s="7" t="s">
        <v>554</v>
      </c>
      <c r="G143" s="17" t="s">
        <v>59</v>
      </c>
      <c r="H143" s="21" t="s">
        <v>59</v>
      </c>
      <c r="I143" s="21" t="s">
        <v>59</v>
      </c>
      <c r="J143" s="10" t="s">
        <v>60</v>
      </c>
      <c r="K143" s="20" t="s">
        <v>59</v>
      </c>
      <c r="L143" s="20">
        <f>AVERAGE(K143:K145)</f>
        <v>3.119584055459272</v>
      </c>
      <c r="M143" s="22" t="s">
        <v>52</v>
      </c>
      <c r="N143" s="13" t="s">
        <v>555</v>
      </c>
      <c r="O143" s="25" t="s">
        <v>556</v>
      </c>
      <c r="P143" s="14"/>
      <c r="Q143" s="14" t="s">
        <v>557</v>
      </c>
      <c r="R143" s="14"/>
      <c r="S143" s="15"/>
    </row>
    <row r="144" spans="1:19" ht="43.5" customHeight="1">
      <c r="A144" s="5"/>
      <c r="B144" s="5"/>
      <c r="C144" s="6"/>
      <c r="D144" s="6"/>
      <c r="E144" s="6">
        <v>2</v>
      </c>
      <c r="F144" s="7" t="s">
        <v>558</v>
      </c>
      <c r="G144" s="17" t="s">
        <v>59</v>
      </c>
      <c r="H144" s="21" t="s">
        <v>59</v>
      </c>
      <c r="I144" s="21" t="s">
        <v>59</v>
      </c>
      <c r="J144" s="10" t="s">
        <v>60</v>
      </c>
      <c r="K144" s="20" t="s">
        <v>59</v>
      </c>
      <c r="L144" s="20"/>
      <c r="M144" s="20"/>
      <c r="N144" s="13" t="s">
        <v>555</v>
      </c>
      <c r="O144" s="25"/>
      <c r="P144" s="14"/>
      <c r="Q144" s="14" t="s">
        <v>557</v>
      </c>
      <c r="R144" s="14"/>
      <c r="S144" s="15"/>
    </row>
    <row r="145" spans="1:19" ht="45.75" customHeight="1">
      <c r="A145" s="5"/>
      <c r="B145" s="5"/>
      <c r="C145" s="6"/>
      <c r="D145" s="6"/>
      <c r="E145" s="6">
        <v>3</v>
      </c>
      <c r="F145" s="7" t="s">
        <v>559</v>
      </c>
      <c r="G145" s="17">
        <v>577</v>
      </c>
      <c r="H145" s="21">
        <v>18</v>
      </c>
      <c r="I145" s="21">
        <v>0</v>
      </c>
      <c r="J145" s="10" t="s">
        <v>23</v>
      </c>
      <c r="K145" s="20">
        <f>((H145+I145)/G145)*100</f>
        <v>3.119584055459272</v>
      </c>
      <c r="L145" s="20"/>
      <c r="M145" s="20"/>
      <c r="N145" s="13" t="s">
        <v>536</v>
      </c>
      <c r="O145" s="25"/>
      <c r="P145" s="14" t="s">
        <v>560</v>
      </c>
      <c r="Q145" s="14" t="s">
        <v>557</v>
      </c>
      <c r="R145" s="14" t="s">
        <v>561</v>
      </c>
      <c r="S145" s="15"/>
    </row>
    <row r="146" spans="1:19" ht="91.5" customHeight="1">
      <c r="A146" s="5" t="s">
        <v>490</v>
      </c>
      <c r="B146" s="5" t="s">
        <v>562</v>
      </c>
      <c r="C146" s="6">
        <v>66</v>
      </c>
      <c r="D146" s="7" t="s">
        <v>563</v>
      </c>
      <c r="E146" s="6">
        <v>1</v>
      </c>
      <c r="F146" s="7" t="s">
        <v>564</v>
      </c>
      <c r="G146" s="17">
        <v>1065</v>
      </c>
      <c r="H146" s="21">
        <v>0</v>
      </c>
      <c r="I146" s="21">
        <v>0</v>
      </c>
      <c r="J146" s="10" t="s">
        <v>23</v>
      </c>
      <c r="K146" s="20">
        <f>((H146+I146)/G146)*100</f>
        <v>0</v>
      </c>
      <c r="L146" s="20">
        <f>AVERAGE(K146:K148)</f>
        <v>324.9777777777778</v>
      </c>
      <c r="M146" s="24" t="s">
        <v>67</v>
      </c>
      <c r="N146" s="13" t="s">
        <v>536</v>
      </c>
      <c r="O146" s="25" t="s">
        <v>565</v>
      </c>
      <c r="P146" s="14" t="s">
        <v>566</v>
      </c>
      <c r="Q146" s="14" t="s">
        <v>567</v>
      </c>
      <c r="R146" s="14"/>
      <c r="S146" s="15"/>
    </row>
    <row r="147" spans="1:19" ht="72.75" customHeight="1">
      <c r="A147" s="5"/>
      <c r="B147" s="5"/>
      <c r="C147" s="6"/>
      <c r="D147" s="6"/>
      <c r="E147" s="6">
        <v>2</v>
      </c>
      <c r="F147" s="7" t="s">
        <v>568</v>
      </c>
      <c r="G147" s="17">
        <v>150</v>
      </c>
      <c r="H147" s="21">
        <v>124</v>
      </c>
      <c r="I147" s="21">
        <v>21</v>
      </c>
      <c r="J147" s="10" t="s">
        <v>23</v>
      </c>
      <c r="K147" s="20">
        <f>((H147+I147)/G147)*100</f>
        <v>96.66666666666667</v>
      </c>
      <c r="L147" s="20"/>
      <c r="M147" s="20"/>
      <c r="N147" s="13" t="s">
        <v>536</v>
      </c>
      <c r="O147" s="25"/>
      <c r="P147" s="14" t="s">
        <v>569</v>
      </c>
      <c r="Q147" s="14" t="s">
        <v>567</v>
      </c>
      <c r="R147" s="14" t="s">
        <v>570</v>
      </c>
      <c r="S147" s="15"/>
    </row>
    <row r="148" spans="1:19" ht="72.75" customHeight="1">
      <c r="A148" s="5"/>
      <c r="B148" s="5"/>
      <c r="C148" s="6"/>
      <c r="D148" s="6"/>
      <c r="E148" s="6">
        <v>3</v>
      </c>
      <c r="F148" s="7" t="s">
        <v>571</v>
      </c>
      <c r="G148" s="17">
        <v>1500</v>
      </c>
      <c r="H148" s="21">
        <v>11780</v>
      </c>
      <c r="I148" s="21">
        <v>1394</v>
      </c>
      <c r="J148" s="10" t="s">
        <v>23</v>
      </c>
      <c r="K148" s="20">
        <f>((H148+I148)/G148)*100</f>
        <v>878.2666666666668</v>
      </c>
      <c r="L148" s="20"/>
      <c r="M148" s="20"/>
      <c r="N148" s="13" t="s">
        <v>536</v>
      </c>
      <c r="O148" s="25"/>
      <c r="P148" s="14"/>
      <c r="Q148" s="14" t="s">
        <v>567</v>
      </c>
      <c r="R148" s="14"/>
      <c r="S148" s="15"/>
    </row>
    <row r="149" spans="1:19" ht="87.75" customHeight="1">
      <c r="A149" s="5"/>
      <c r="B149" s="5"/>
      <c r="C149" s="6">
        <v>67</v>
      </c>
      <c r="D149" s="7" t="s">
        <v>572</v>
      </c>
      <c r="E149" s="6">
        <v>1</v>
      </c>
      <c r="F149" s="7" t="s">
        <v>573</v>
      </c>
      <c r="G149" s="17">
        <v>21</v>
      </c>
      <c r="H149" s="21">
        <v>269</v>
      </c>
      <c r="I149" s="21">
        <v>423</v>
      </c>
      <c r="J149" s="10" t="s">
        <v>23</v>
      </c>
      <c r="K149" s="20">
        <f>((H149+I149)/G149)*100</f>
        <v>3295.238095238095</v>
      </c>
      <c r="L149" s="20">
        <f>AVERAGE(K149)</f>
        <v>3295.238095238095</v>
      </c>
      <c r="M149" s="24" t="s">
        <v>67</v>
      </c>
      <c r="N149" s="13" t="s">
        <v>536</v>
      </c>
      <c r="O149" s="14"/>
      <c r="P149" s="14"/>
      <c r="Q149" s="14"/>
      <c r="R149" s="14" t="s">
        <v>574</v>
      </c>
      <c r="S149" s="15"/>
    </row>
    <row r="150" spans="1:19" ht="52.5" customHeight="1">
      <c r="A150" s="5" t="s">
        <v>490</v>
      </c>
      <c r="B150" s="5" t="s">
        <v>575</v>
      </c>
      <c r="C150" s="6">
        <v>68</v>
      </c>
      <c r="D150" s="7" t="s">
        <v>576</v>
      </c>
      <c r="E150" s="6">
        <v>1</v>
      </c>
      <c r="F150" s="7" t="s">
        <v>577</v>
      </c>
      <c r="G150" s="17" t="s">
        <v>59</v>
      </c>
      <c r="H150" s="21" t="s">
        <v>59</v>
      </c>
      <c r="I150" s="21" t="s">
        <v>59</v>
      </c>
      <c r="J150" s="10" t="s">
        <v>60</v>
      </c>
      <c r="K150" s="20" t="s">
        <v>59</v>
      </c>
      <c r="L150" s="20" t="s">
        <v>59</v>
      </c>
      <c r="M150" s="6" t="s">
        <v>307</v>
      </c>
      <c r="N150" s="13" t="s">
        <v>578</v>
      </c>
      <c r="O150" s="14" t="s">
        <v>579</v>
      </c>
      <c r="P150" s="14"/>
      <c r="Q150" s="14"/>
      <c r="R150" s="14"/>
      <c r="S150" s="15"/>
    </row>
    <row r="151" spans="1:19" ht="96" customHeight="1">
      <c r="A151" s="5"/>
      <c r="B151" s="5"/>
      <c r="C151" s="6">
        <v>69</v>
      </c>
      <c r="D151" s="7" t="s">
        <v>580</v>
      </c>
      <c r="E151" s="6">
        <v>1</v>
      </c>
      <c r="F151" s="7" t="s">
        <v>581</v>
      </c>
      <c r="G151" s="17">
        <v>5</v>
      </c>
      <c r="H151" s="21">
        <v>2</v>
      </c>
      <c r="I151" s="21">
        <v>6</v>
      </c>
      <c r="J151" s="10" t="s">
        <v>23</v>
      </c>
      <c r="K151" s="20">
        <f>((H151+I151)/G151)*100</f>
        <v>160</v>
      </c>
      <c r="L151" s="20">
        <f>AVERAGE(K151)</f>
        <v>160</v>
      </c>
      <c r="M151" s="24" t="s">
        <v>67</v>
      </c>
      <c r="N151" s="13" t="s">
        <v>582</v>
      </c>
      <c r="O151" s="14" t="s">
        <v>583</v>
      </c>
      <c r="P151" s="14" t="s">
        <v>584</v>
      </c>
      <c r="Q151" s="14" t="s">
        <v>585</v>
      </c>
      <c r="R151" s="14"/>
      <c r="S151" s="15"/>
    </row>
    <row r="152" spans="1:19" ht="72.75" customHeight="1">
      <c r="A152" s="5"/>
      <c r="B152" s="5"/>
      <c r="C152" s="6">
        <v>70</v>
      </c>
      <c r="D152" s="7" t="s">
        <v>586</v>
      </c>
      <c r="E152" s="6">
        <v>1</v>
      </c>
      <c r="F152" s="7" t="s">
        <v>381</v>
      </c>
      <c r="G152" s="17">
        <v>125</v>
      </c>
      <c r="H152" s="21">
        <v>30</v>
      </c>
      <c r="I152" s="21">
        <v>80</v>
      </c>
      <c r="J152" s="10" t="s">
        <v>23</v>
      </c>
      <c r="K152" s="20">
        <f>((H152+I152)/G152)*100</f>
        <v>88</v>
      </c>
      <c r="L152" s="20">
        <f>AVERAGE(K152)</f>
        <v>88</v>
      </c>
      <c r="M152" s="12" t="s">
        <v>24</v>
      </c>
      <c r="N152" s="13" t="s">
        <v>578</v>
      </c>
      <c r="O152" s="14" t="s">
        <v>587</v>
      </c>
      <c r="P152" s="14" t="s">
        <v>588</v>
      </c>
      <c r="Q152" s="14" t="s">
        <v>589</v>
      </c>
      <c r="R152" s="14" t="s">
        <v>590</v>
      </c>
      <c r="S152" s="15"/>
    </row>
    <row r="153" spans="1:19" ht="90" customHeight="1">
      <c r="A153" s="5"/>
      <c r="B153" s="5"/>
      <c r="C153" s="6">
        <v>71</v>
      </c>
      <c r="D153" s="7" t="s">
        <v>591</v>
      </c>
      <c r="E153" s="6">
        <v>1</v>
      </c>
      <c r="F153" s="7" t="s">
        <v>592</v>
      </c>
      <c r="G153" s="17">
        <v>200</v>
      </c>
      <c r="H153" s="21">
        <v>76</v>
      </c>
      <c r="I153" s="21">
        <v>500</v>
      </c>
      <c r="J153" s="10" t="s">
        <v>23</v>
      </c>
      <c r="K153" s="20">
        <f>((H153+I153)/G153)*100</f>
        <v>288</v>
      </c>
      <c r="L153" s="20">
        <f>AVERAGE(K153)</f>
        <v>288</v>
      </c>
      <c r="M153" s="24" t="s">
        <v>67</v>
      </c>
      <c r="N153" s="13" t="s">
        <v>593</v>
      </c>
      <c r="O153" s="14" t="s">
        <v>594</v>
      </c>
      <c r="P153" s="14" t="s">
        <v>595</v>
      </c>
      <c r="Q153" s="14" t="s">
        <v>596</v>
      </c>
      <c r="R153" s="14"/>
      <c r="S153" s="15"/>
    </row>
    <row r="154" spans="1:19" ht="69" customHeight="1">
      <c r="A154" s="5"/>
      <c r="B154" s="5"/>
      <c r="C154" s="6">
        <v>72</v>
      </c>
      <c r="D154" s="7" t="s">
        <v>597</v>
      </c>
      <c r="E154" s="6">
        <v>1</v>
      </c>
      <c r="F154" s="7" t="s">
        <v>598</v>
      </c>
      <c r="G154" s="17">
        <v>50</v>
      </c>
      <c r="H154" s="21">
        <v>6</v>
      </c>
      <c r="I154" s="21">
        <v>11</v>
      </c>
      <c r="J154" s="10" t="s">
        <v>23</v>
      </c>
      <c r="K154" s="20">
        <f>((H154+I154)/G154)*100</f>
        <v>34</v>
      </c>
      <c r="L154" s="20">
        <f>AVERAGE(K154)</f>
        <v>34</v>
      </c>
      <c r="M154" s="12" t="s">
        <v>24</v>
      </c>
      <c r="N154" s="13" t="s">
        <v>32</v>
      </c>
      <c r="O154" s="14" t="s">
        <v>599</v>
      </c>
      <c r="P154" s="14" t="s">
        <v>600</v>
      </c>
      <c r="Q154" s="14" t="s">
        <v>601</v>
      </c>
      <c r="R154" s="14" t="s">
        <v>602</v>
      </c>
      <c r="S154" s="15"/>
    </row>
    <row r="155" spans="1:19" ht="45" customHeight="1">
      <c r="A155" s="5" t="s">
        <v>603</v>
      </c>
      <c r="B155" s="5" t="s">
        <v>604</v>
      </c>
      <c r="C155" s="6">
        <v>73</v>
      </c>
      <c r="D155" s="7" t="s">
        <v>605</v>
      </c>
      <c r="E155" s="6">
        <v>1</v>
      </c>
      <c r="F155" s="7" t="s">
        <v>606</v>
      </c>
      <c r="G155" s="17" t="s">
        <v>59</v>
      </c>
      <c r="H155" s="21" t="s">
        <v>59</v>
      </c>
      <c r="I155" s="21" t="s">
        <v>59</v>
      </c>
      <c r="J155" s="10" t="s">
        <v>60</v>
      </c>
      <c r="K155" s="20" t="s">
        <v>59</v>
      </c>
      <c r="L155" s="20" t="s">
        <v>59</v>
      </c>
      <c r="M155" s="6" t="s">
        <v>307</v>
      </c>
      <c r="N155" s="13" t="s">
        <v>607</v>
      </c>
      <c r="O155" s="32" t="s">
        <v>608</v>
      </c>
      <c r="P155" s="15"/>
      <c r="Q155" s="14" t="s">
        <v>609</v>
      </c>
      <c r="R155" s="15"/>
      <c r="S155" s="15"/>
    </row>
    <row r="156" spans="1:19" ht="68.25" customHeight="1">
      <c r="A156" s="5"/>
      <c r="B156" s="5"/>
      <c r="C156" s="6"/>
      <c r="D156" s="6"/>
      <c r="E156" s="6">
        <v>2</v>
      </c>
      <c r="F156" s="7" t="s">
        <v>610</v>
      </c>
      <c r="G156" s="17" t="s">
        <v>59</v>
      </c>
      <c r="H156" s="21" t="s">
        <v>59</v>
      </c>
      <c r="I156" s="21" t="s">
        <v>59</v>
      </c>
      <c r="J156" s="10" t="s">
        <v>60</v>
      </c>
      <c r="K156" s="20" t="s">
        <v>59</v>
      </c>
      <c r="L156" s="20"/>
      <c r="M156" s="20"/>
      <c r="N156" s="13" t="s">
        <v>607</v>
      </c>
      <c r="O156" s="32"/>
      <c r="P156" s="15"/>
      <c r="Q156" s="14" t="s">
        <v>609</v>
      </c>
      <c r="R156" s="15"/>
      <c r="S156" s="15"/>
    </row>
    <row r="157" spans="1:19" ht="104.25" customHeight="1">
      <c r="A157" s="5"/>
      <c r="B157" s="5"/>
      <c r="C157" s="6">
        <v>74</v>
      </c>
      <c r="D157" s="7" t="s">
        <v>611</v>
      </c>
      <c r="E157" s="6">
        <v>1</v>
      </c>
      <c r="F157" s="7" t="s">
        <v>612</v>
      </c>
      <c r="G157" s="17" t="s">
        <v>59</v>
      </c>
      <c r="H157" s="21" t="s">
        <v>59</v>
      </c>
      <c r="I157" s="21" t="s">
        <v>59</v>
      </c>
      <c r="J157" s="10" t="s">
        <v>60</v>
      </c>
      <c r="K157" s="20" t="s">
        <v>59</v>
      </c>
      <c r="L157" s="20" t="s">
        <v>59</v>
      </c>
      <c r="M157" s="6" t="s">
        <v>307</v>
      </c>
      <c r="N157" s="13" t="s">
        <v>613</v>
      </c>
      <c r="O157" s="14" t="s">
        <v>614</v>
      </c>
      <c r="P157" s="15"/>
      <c r="Q157" s="14" t="s">
        <v>615</v>
      </c>
      <c r="R157" s="15"/>
      <c r="S157" s="15"/>
    </row>
    <row r="158" spans="1:19" ht="90.75" customHeight="1">
      <c r="A158" s="5"/>
      <c r="B158" s="5"/>
      <c r="C158" s="6">
        <v>75</v>
      </c>
      <c r="D158" s="7" t="s">
        <v>616</v>
      </c>
      <c r="E158" s="6">
        <v>1</v>
      </c>
      <c r="F158" s="7" t="s">
        <v>617</v>
      </c>
      <c r="G158" s="17" t="s">
        <v>59</v>
      </c>
      <c r="H158" s="21" t="s">
        <v>59</v>
      </c>
      <c r="I158" s="21" t="s">
        <v>59</v>
      </c>
      <c r="J158" s="10" t="s">
        <v>60</v>
      </c>
      <c r="K158" s="20" t="s">
        <v>59</v>
      </c>
      <c r="L158" s="20" t="s">
        <v>59</v>
      </c>
      <c r="M158" s="6" t="s">
        <v>307</v>
      </c>
      <c r="N158" s="13" t="s">
        <v>613</v>
      </c>
      <c r="O158" s="14" t="s">
        <v>618</v>
      </c>
      <c r="P158" s="15"/>
      <c r="Q158" s="14" t="s">
        <v>619</v>
      </c>
      <c r="R158" s="15"/>
      <c r="S158" s="15"/>
    </row>
    <row r="159" spans="1:19" ht="69" customHeight="1">
      <c r="A159" s="5" t="s">
        <v>603</v>
      </c>
      <c r="B159" s="5" t="s">
        <v>620</v>
      </c>
      <c r="C159" s="6">
        <v>76</v>
      </c>
      <c r="D159" s="7" t="s">
        <v>621</v>
      </c>
      <c r="E159" s="6">
        <v>1</v>
      </c>
      <c r="F159" s="7" t="s">
        <v>622</v>
      </c>
      <c r="G159" s="16">
        <v>0.8</v>
      </c>
      <c r="H159" s="9">
        <v>0.36</v>
      </c>
      <c r="I159" s="9">
        <v>0.6142</v>
      </c>
      <c r="J159" s="10" t="s">
        <v>23</v>
      </c>
      <c r="K159" s="11">
        <f>I159</f>
        <v>0.6142</v>
      </c>
      <c r="L159" s="11">
        <f>AVERAGE(K159:K160)</f>
        <v>0.6820999999999999</v>
      </c>
      <c r="M159" s="12" t="s">
        <v>24</v>
      </c>
      <c r="N159" s="13" t="s">
        <v>623</v>
      </c>
      <c r="O159" s="25" t="s">
        <v>624</v>
      </c>
      <c r="P159" s="14" t="s">
        <v>625</v>
      </c>
      <c r="Q159" s="14" t="s">
        <v>626</v>
      </c>
      <c r="R159" s="14" t="s">
        <v>59</v>
      </c>
      <c r="S159" s="15"/>
    </row>
    <row r="160" spans="1:19" ht="71.25" customHeight="1">
      <c r="A160" s="5"/>
      <c r="B160" s="5"/>
      <c r="C160" s="6"/>
      <c r="D160" s="6"/>
      <c r="E160" s="6">
        <v>2</v>
      </c>
      <c r="F160" s="7" t="s">
        <v>627</v>
      </c>
      <c r="G160" s="16">
        <v>1</v>
      </c>
      <c r="H160" s="9">
        <v>0</v>
      </c>
      <c r="I160" s="9">
        <v>0.75</v>
      </c>
      <c r="J160" s="10" t="s">
        <v>23</v>
      </c>
      <c r="K160" s="11">
        <v>0.75</v>
      </c>
      <c r="L160" s="11"/>
      <c r="M160" s="11"/>
      <c r="N160" s="13" t="s">
        <v>623</v>
      </c>
      <c r="O160" s="25"/>
      <c r="P160" s="14" t="s">
        <v>628</v>
      </c>
      <c r="Q160" s="14" t="s">
        <v>626</v>
      </c>
      <c r="R160" s="14" t="s">
        <v>59</v>
      </c>
      <c r="S160" s="15"/>
    </row>
    <row r="161" spans="1:19" ht="27.75" customHeight="1">
      <c r="A161" s="5"/>
      <c r="B161" s="5"/>
      <c r="C161" s="6">
        <v>77</v>
      </c>
      <c r="D161" s="7" t="s">
        <v>629</v>
      </c>
      <c r="E161" s="6">
        <v>1</v>
      </c>
      <c r="F161" s="7" t="s">
        <v>630</v>
      </c>
      <c r="G161" s="17">
        <v>50</v>
      </c>
      <c r="H161" s="21">
        <v>80</v>
      </c>
      <c r="I161" s="21">
        <v>0</v>
      </c>
      <c r="J161" s="10" t="s">
        <v>23</v>
      </c>
      <c r="K161" s="20">
        <f>((H161+I161)/G161)*100</f>
        <v>160</v>
      </c>
      <c r="L161" s="20">
        <f>AVERAGE(K161:K162)</f>
        <v>160</v>
      </c>
      <c r="M161" s="24" t="s">
        <v>67</v>
      </c>
      <c r="N161" s="13" t="s">
        <v>623</v>
      </c>
      <c r="O161" s="32" t="s">
        <v>631</v>
      </c>
      <c r="P161" s="14"/>
      <c r="Q161" s="14" t="s">
        <v>631</v>
      </c>
      <c r="R161" s="14" t="s">
        <v>631</v>
      </c>
      <c r="S161" s="15"/>
    </row>
    <row r="162" spans="1:19" ht="32.25" customHeight="1">
      <c r="A162" s="5"/>
      <c r="B162" s="5"/>
      <c r="C162" s="6"/>
      <c r="D162" s="6"/>
      <c r="E162" s="6">
        <v>2</v>
      </c>
      <c r="F162" s="7" t="s">
        <v>632</v>
      </c>
      <c r="G162" s="35">
        <v>0.025</v>
      </c>
      <c r="H162" s="9">
        <v>0.04</v>
      </c>
      <c r="I162" s="9">
        <v>0</v>
      </c>
      <c r="J162" s="10" t="s">
        <v>23</v>
      </c>
      <c r="K162" s="20">
        <f>((H162+I162)/G162)*100</f>
        <v>160</v>
      </c>
      <c r="L162" s="20"/>
      <c r="M162" s="20"/>
      <c r="N162" s="13" t="s">
        <v>623</v>
      </c>
      <c r="O162" s="32" t="s">
        <v>631</v>
      </c>
      <c r="P162" s="14"/>
      <c r="Q162" s="14" t="s">
        <v>631</v>
      </c>
      <c r="R162" s="14" t="s">
        <v>631</v>
      </c>
      <c r="S162" s="15"/>
    </row>
    <row r="163" spans="1:19" ht="44.25" customHeight="1">
      <c r="A163" s="5"/>
      <c r="B163" s="5"/>
      <c r="C163" s="6">
        <v>78</v>
      </c>
      <c r="D163" s="7" t="s">
        <v>633</v>
      </c>
      <c r="E163" s="6">
        <v>1</v>
      </c>
      <c r="F163" s="7" t="s">
        <v>634</v>
      </c>
      <c r="G163" s="16">
        <v>0.5</v>
      </c>
      <c r="H163" s="9">
        <v>0.4</v>
      </c>
      <c r="I163" s="9">
        <v>0.5</v>
      </c>
      <c r="J163" s="10" t="s">
        <v>23</v>
      </c>
      <c r="K163" s="11">
        <f>I163</f>
        <v>0.5</v>
      </c>
      <c r="L163" s="11">
        <f>AVERAGE(K163)</f>
        <v>0.5</v>
      </c>
      <c r="M163" s="12" t="s">
        <v>24</v>
      </c>
      <c r="N163" s="13" t="s">
        <v>613</v>
      </c>
      <c r="O163" s="14" t="s">
        <v>635</v>
      </c>
      <c r="P163" s="14" t="s">
        <v>636</v>
      </c>
      <c r="Q163" s="14" t="s">
        <v>637</v>
      </c>
      <c r="R163" s="14"/>
      <c r="S163" s="15"/>
    </row>
    <row r="164" spans="1:19" ht="63" customHeight="1">
      <c r="A164" s="5"/>
      <c r="B164" s="5"/>
      <c r="C164" s="6">
        <v>79</v>
      </c>
      <c r="D164" s="7" t="s">
        <v>638</v>
      </c>
      <c r="E164" s="6">
        <v>1</v>
      </c>
      <c r="F164" s="7" t="s">
        <v>639</v>
      </c>
      <c r="G164" s="17">
        <v>60</v>
      </c>
      <c r="H164" s="21">
        <v>0</v>
      </c>
      <c r="I164" s="21">
        <v>0</v>
      </c>
      <c r="J164" s="10" t="s">
        <v>23</v>
      </c>
      <c r="K164" s="20">
        <f>((H164+I164)/G164)*100</f>
        <v>0</v>
      </c>
      <c r="L164" s="20">
        <f>AVERAGE(K164)</f>
        <v>0</v>
      </c>
      <c r="M164" s="22" t="s">
        <v>52</v>
      </c>
      <c r="N164" s="13" t="s">
        <v>640</v>
      </c>
      <c r="O164" s="14" t="s">
        <v>163</v>
      </c>
      <c r="P164" s="14" t="s">
        <v>163</v>
      </c>
      <c r="Q164" s="14" t="s">
        <v>641</v>
      </c>
      <c r="R164" s="14" t="s">
        <v>641</v>
      </c>
      <c r="S164" s="15"/>
    </row>
    <row r="165" spans="1:19" ht="80.25" customHeight="1">
      <c r="A165" s="5"/>
      <c r="B165" s="5"/>
      <c r="C165" s="6">
        <v>80</v>
      </c>
      <c r="D165" s="7" t="s">
        <v>642</v>
      </c>
      <c r="E165" s="6">
        <v>1</v>
      </c>
      <c r="F165" s="7" t="s">
        <v>643</v>
      </c>
      <c r="G165" s="17">
        <v>8</v>
      </c>
      <c r="H165" s="21">
        <v>1</v>
      </c>
      <c r="I165" s="21">
        <v>6</v>
      </c>
      <c r="J165" s="10" t="s">
        <v>23</v>
      </c>
      <c r="K165" s="20">
        <f>((H165+I165)/G165)*100</f>
        <v>87.5</v>
      </c>
      <c r="L165" s="20">
        <f>AVERAGE(K165:K167)</f>
        <v>145.43939393939394</v>
      </c>
      <c r="M165" s="24" t="s">
        <v>67</v>
      </c>
      <c r="N165" s="13" t="s">
        <v>644</v>
      </c>
      <c r="O165" s="25" t="s">
        <v>645</v>
      </c>
      <c r="P165" s="14" t="s">
        <v>646</v>
      </c>
      <c r="Q165" s="14" t="s">
        <v>647</v>
      </c>
      <c r="R165" s="14" t="s">
        <v>648</v>
      </c>
      <c r="S165" s="15"/>
    </row>
    <row r="166" spans="1:19" ht="90" customHeight="1">
      <c r="A166" s="5"/>
      <c r="B166" s="5"/>
      <c r="C166" s="6"/>
      <c r="D166" s="6"/>
      <c r="E166" s="6">
        <v>2</v>
      </c>
      <c r="F166" s="7" t="s">
        <v>649</v>
      </c>
      <c r="G166" s="17">
        <v>200</v>
      </c>
      <c r="H166" s="21">
        <v>45</v>
      </c>
      <c r="I166" s="21">
        <v>311</v>
      </c>
      <c r="J166" s="10" t="s">
        <v>23</v>
      </c>
      <c r="K166" s="20">
        <f>((H166+I166)/G166)*100</f>
        <v>178</v>
      </c>
      <c r="L166" s="20"/>
      <c r="M166" s="24"/>
      <c r="N166" s="13" t="s">
        <v>650</v>
      </c>
      <c r="O166" s="25"/>
      <c r="P166" s="14" t="s">
        <v>646</v>
      </c>
      <c r="Q166" s="14" t="s">
        <v>647</v>
      </c>
      <c r="R166" s="14"/>
      <c r="S166" s="15"/>
    </row>
    <row r="167" spans="1:19" ht="140.25" customHeight="1">
      <c r="A167" s="5"/>
      <c r="B167" s="5"/>
      <c r="C167" s="6"/>
      <c r="D167" s="6"/>
      <c r="E167" s="6">
        <v>3</v>
      </c>
      <c r="F167" s="7" t="s">
        <v>651</v>
      </c>
      <c r="G167" s="16">
        <v>0.11</v>
      </c>
      <c r="H167" s="9">
        <v>0.015</v>
      </c>
      <c r="I167" s="9">
        <v>0.1729</v>
      </c>
      <c r="J167" s="10" t="s">
        <v>23</v>
      </c>
      <c r="K167" s="20">
        <f>((H167+I167)/G167)*100</f>
        <v>170.8181818181818</v>
      </c>
      <c r="L167" s="20"/>
      <c r="M167" s="24"/>
      <c r="N167" s="13" t="s">
        <v>650</v>
      </c>
      <c r="O167" s="25"/>
      <c r="P167" s="14" t="s">
        <v>646</v>
      </c>
      <c r="Q167" s="14" t="s">
        <v>647</v>
      </c>
      <c r="R167" s="14"/>
      <c r="S167" s="15"/>
    </row>
    <row r="168" spans="1:19" ht="42.75" customHeight="1">
      <c r="A168" s="5"/>
      <c r="B168" s="5"/>
      <c r="C168" s="6">
        <v>81</v>
      </c>
      <c r="D168" s="7" t="s">
        <v>652</v>
      </c>
      <c r="E168" s="6">
        <v>1</v>
      </c>
      <c r="F168" s="7" t="s">
        <v>653</v>
      </c>
      <c r="G168" s="17">
        <v>50</v>
      </c>
      <c r="H168" s="27">
        <v>0</v>
      </c>
      <c r="I168" s="27">
        <v>0</v>
      </c>
      <c r="J168" s="10" t="s">
        <v>23</v>
      </c>
      <c r="K168" s="20">
        <f>((H168+I168)/G168)*100</f>
        <v>0</v>
      </c>
      <c r="L168" s="20">
        <f>AVERAGE(K168:K169)</f>
        <v>28.499999999999996</v>
      </c>
      <c r="M168" s="22" t="s">
        <v>52</v>
      </c>
      <c r="N168" s="13" t="s">
        <v>654</v>
      </c>
      <c r="O168" s="32" t="s">
        <v>655</v>
      </c>
      <c r="P168" s="14" t="s">
        <v>656</v>
      </c>
      <c r="Q168" s="14" t="s">
        <v>657</v>
      </c>
      <c r="R168" s="14" t="s">
        <v>657</v>
      </c>
      <c r="S168" s="15"/>
    </row>
    <row r="169" spans="1:19" ht="42.75" customHeight="1">
      <c r="A169" s="5"/>
      <c r="B169" s="5"/>
      <c r="C169" s="6"/>
      <c r="D169" s="6"/>
      <c r="E169" s="6">
        <v>2</v>
      </c>
      <c r="F169" s="7" t="s">
        <v>658</v>
      </c>
      <c r="G169" s="17">
        <v>100</v>
      </c>
      <c r="H169" s="27">
        <v>0</v>
      </c>
      <c r="I169" s="18">
        <v>57</v>
      </c>
      <c r="J169" s="10" t="s">
        <v>23</v>
      </c>
      <c r="K169" s="20">
        <f>((H169+I169)/G169)*100</f>
        <v>56.99999999999999</v>
      </c>
      <c r="L169" s="20"/>
      <c r="M169" s="20"/>
      <c r="N169" s="13" t="s">
        <v>654</v>
      </c>
      <c r="O169" s="32"/>
      <c r="P169" s="14" t="s">
        <v>659</v>
      </c>
      <c r="Q169" s="14" t="s">
        <v>657</v>
      </c>
      <c r="R169" s="14" t="s">
        <v>660</v>
      </c>
      <c r="S169" s="15"/>
    </row>
    <row r="170" spans="1:19" ht="18.75" customHeight="1">
      <c r="A170" s="5"/>
      <c r="B170" s="5"/>
      <c r="C170" s="6">
        <v>82</v>
      </c>
      <c r="D170" s="7" t="s">
        <v>661</v>
      </c>
      <c r="E170" s="6">
        <v>1</v>
      </c>
      <c r="F170" s="7" t="s">
        <v>662</v>
      </c>
      <c r="G170" s="17">
        <v>12</v>
      </c>
      <c r="H170" s="21">
        <v>0</v>
      </c>
      <c r="I170" s="21">
        <v>49</v>
      </c>
      <c r="J170" s="10" t="s">
        <v>23</v>
      </c>
      <c r="K170" s="20">
        <f>((H170+I170)/G170)*100</f>
        <v>408.3333333333333</v>
      </c>
      <c r="L170" s="20">
        <f>AVERAGE(K170:K172)</f>
        <v>197.27319062181448</v>
      </c>
      <c r="M170" s="24" t="s">
        <v>67</v>
      </c>
      <c r="N170" s="13" t="s">
        <v>227</v>
      </c>
      <c r="O170" s="23" t="s">
        <v>663</v>
      </c>
      <c r="P170" s="14" t="s">
        <v>663</v>
      </c>
      <c r="Q170" s="14" t="s">
        <v>664</v>
      </c>
      <c r="R170" s="14"/>
      <c r="S170" s="15"/>
    </row>
    <row r="171" spans="1:19" ht="36" customHeight="1">
      <c r="A171" s="5"/>
      <c r="B171" s="5"/>
      <c r="C171" s="6"/>
      <c r="D171" s="6"/>
      <c r="E171" s="6">
        <v>2</v>
      </c>
      <c r="F171" s="7" t="s">
        <v>665</v>
      </c>
      <c r="G171" s="8">
        <v>0.545</v>
      </c>
      <c r="H171" s="21">
        <v>0</v>
      </c>
      <c r="I171" s="9">
        <v>1</v>
      </c>
      <c r="J171" s="10" t="s">
        <v>23</v>
      </c>
      <c r="K171" s="20">
        <f>((H171+I171)/G171)*100</f>
        <v>183.4862385321101</v>
      </c>
      <c r="L171" s="20"/>
      <c r="M171" s="24"/>
      <c r="N171" s="13" t="s">
        <v>227</v>
      </c>
      <c r="O171" s="23"/>
      <c r="P171" s="14" t="s">
        <v>663</v>
      </c>
      <c r="Q171" s="14" t="s">
        <v>664</v>
      </c>
      <c r="R171" s="14"/>
      <c r="S171" s="15"/>
    </row>
    <row r="172" spans="1:19" ht="28.5" customHeight="1">
      <c r="A172" s="5"/>
      <c r="B172" s="5"/>
      <c r="C172" s="6"/>
      <c r="D172" s="6"/>
      <c r="E172" s="6">
        <v>3</v>
      </c>
      <c r="F172" s="7" t="s">
        <v>666</v>
      </c>
      <c r="G172" s="29">
        <v>17711.56</v>
      </c>
      <c r="H172" s="21">
        <v>0</v>
      </c>
      <c r="I172" s="21">
        <v>0</v>
      </c>
      <c r="J172" s="10" t="s">
        <v>23</v>
      </c>
      <c r="K172" s="20">
        <f>((H172+I172)/G172)*100</f>
        <v>0</v>
      </c>
      <c r="L172" s="20"/>
      <c r="M172" s="24"/>
      <c r="N172" s="13" t="s">
        <v>227</v>
      </c>
      <c r="O172" s="23"/>
      <c r="P172" s="14" t="s">
        <v>663</v>
      </c>
      <c r="Q172" s="14" t="s">
        <v>664</v>
      </c>
      <c r="R172" s="14" t="s">
        <v>667</v>
      </c>
      <c r="S172" s="15"/>
    </row>
    <row r="173" spans="1:19" ht="58.5" customHeight="1">
      <c r="A173" s="5" t="s">
        <v>603</v>
      </c>
      <c r="B173" s="5" t="s">
        <v>668</v>
      </c>
      <c r="C173" s="6">
        <v>83</v>
      </c>
      <c r="D173" s="7" t="s">
        <v>669</v>
      </c>
      <c r="E173" s="6">
        <v>1</v>
      </c>
      <c r="F173" s="7" t="s">
        <v>670</v>
      </c>
      <c r="G173" s="17">
        <v>3</v>
      </c>
      <c r="H173" s="21">
        <v>0</v>
      </c>
      <c r="I173" s="21">
        <v>0</v>
      </c>
      <c r="J173" s="10" t="s">
        <v>23</v>
      </c>
      <c r="K173" s="20">
        <f>((H173+I173)/G173)*100</f>
        <v>0</v>
      </c>
      <c r="L173" s="20">
        <f>AVERAGE(K173:K174)</f>
        <v>0</v>
      </c>
      <c r="M173" s="22" t="s">
        <v>52</v>
      </c>
      <c r="N173" s="13" t="s">
        <v>613</v>
      </c>
      <c r="O173" s="25" t="s">
        <v>671</v>
      </c>
      <c r="P173" s="14" t="s">
        <v>672</v>
      </c>
      <c r="Q173" s="14" t="s">
        <v>673</v>
      </c>
      <c r="R173" s="14" t="s">
        <v>673</v>
      </c>
      <c r="S173" s="15"/>
    </row>
    <row r="174" spans="1:19" ht="53.25" customHeight="1">
      <c r="A174" s="5"/>
      <c r="B174" s="5"/>
      <c r="C174" s="6"/>
      <c r="D174" s="6"/>
      <c r="E174" s="6">
        <v>2</v>
      </c>
      <c r="F174" s="7" t="s">
        <v>674</v>
      </c>
      <c r="G174" s="17">
        <v>1</v>
      </c>
      <c r="H174" s="21">
        <v>0</v>
      </c>
      <c r="I174" s="21">
        <v>0</v>
      </c>
      <c r="J174" s="10" t="s">
        <v>23</v>
      </c>
      <c r="K174" s="20">
        <f>((H174+I174)/G174)*100</f>
        <v>0</v>
      </c>
      <c r="L174" s="20"/>
      <c r="M174" s="20"/>
      <c r="N174" s="13" t="s">
        <v>613</v>
      </c>
      <c r="O174" s="25"/>
      <c r="P174" s="14" t="s">
        <v>672</v>
      </c>
      <c r="Q174" s="14" t="s">
        <v>673</v>
      </c>
      <c r="R174" s="14" t="s">
        <v>673</v>
      </c>
      <c r="S174" s="15"/>
    </row>
    <row r="175" spans="1:19" ht="63.75" customHeight="1">
      <c r="A175" s="5"/>
      <c r="B175" s="5"/>
      <c r="C175" s="6">
        <v>84</v>
      </c>
      <c r="D175" s="7" t="s">
        <v>675</v>
      </c>
      <c r="E175" s="6">
        <v>1</v>
      </c>
      <c r="F175" s="7" t="s">
        <v>676</v>
      </c>
      <c r="G175" s="16">
        <v>0.4</v>
      </c>
      <c r="H175" s="9">
        <v>0</v>
      </c>
      <c r="I175" s="9">
        <v>0</v>
      </c>
      <c r="J175" s="10" t="s">
        <v>23</v>
      </c>
      <c r="K175" s="20">
        <f>((H175+I175)/G175)*100</f>
        <v>0</v>
      </c>
      <c r="L175" s="20">
        <v>0</v>
      </c>
      <c r="M175" s="22" t="s">
        <v>52</v>
      </c>
      <c r="N175" s="13" t="s">
        <v>613</v>
      </c>
      <c r="O175" s="14" t="s">
        <v>677</v>
      </c>
      <c r="P175" s="14" t="s">
        <v>677</v>
      </c>
      <c r="Q175" s="14" t="s">
        <v>678</v>
      </c>
      <c r="R175" s="14" t="s">
        <v>679</v>
      </c>
      <c r="S175" s="15"/>
    </row>
    <row r="176" spans="1:19" ht="64.5" customHeight="1">
      <c r="A176" s="5"/>
      <c r="B176" s="5"/>
      <c r="C176" s="6">
        <v>85</v>
      </c>
      <c r="D176" s="7" t="s">
        <v>680</v>
      </c>
      <c r="E176" s="6">
        <v>1</v>
      </c>
      <c r="F176" s="7" t="s">
        <v>681</v>
      </c>
      <c r="G176" s="17" t="s">
        <v>59</v>
      </c>
      <c r="H176" s="21" t="s">
        <v>59</v>
      </c>
      <c r="I176" s="21" t="s">
        <v>59</v>
      </c>
      <c r="J176" s="10" t="s">
        <v>23</v>
      </c>
      <c r="K176" s="20" t="s">
        <v>59</v>
      </c>
      <c r="L176" s="20" t="s">
        <v>59</v>
      </c>
      <c r="M176" s="6" t="s">
        <v>307</v>
      </c>
      <c r="N176" s="13" t="s">
        <v>356</v>
      </c>
      <c r="O176" s="14" t="s">
        <v>682</v>
      </c>
      <c r="P176" s="15"/>
      <c r="Q176" s="14" t="s">
        <v>683</v>
      </c>
      <c r="R176" s="15"/>
      <c r="S176" s="15"/>
    </row>
    <row r="177" spans="2:19" ht="12.75" customHeight="1">
      <c r="B177" s="36"/>
      <c r="C177" s="15"/>
      <c r="D177" s="37"/>
      <c r="E177" s="36"/>
      <c r="F177" s="37"/>
      <c r="G177" s="15"/>
      <c r="H177" s="15"/>
      <c r="I177" s="15"/>
      <c r="J177" s="15"/>
      <c r="K177" s="15"/>
      <c r="L177" s="15"/>
      <c r="M177" s="15"/>
      <c r="N177" s="15"/>
      <c r="O177" s="15"/>
      <c r="P177" s="15"/>
      <c r="Q177" s="15"/>
      <c r="R177" s="15"/>
      <c r="S177" s="15"/>
    </row>
    <row r="178" spans="2:19" ht="12.75" customHeight="1">
      <c r="B178" s="38" t="s">
        <v>684</v>
      </c>
      <c r="C178" s="15"/>
      <c r="D178" s="37"/>
      <c r="E178" s="36"/>
      <c r="F178" s="37"/>
      <c r="G178" s="15"/>
      <c r="H178" s="15"/>
      <c r="I178" s="15"/>
      <c r="J178" s="15"/>
      <c r="K178" s="15"/>
      <c r="L178" s="15"/>
      <c r="M178" s="15"/>
      <c r="N178" s="15"/>
      <c r="O178" s="15"/>
      <c r="P178" s="15"/>
      <c r="Q178" s="15"/>
      <c r="R178" s="15"/>
      <c r="S178" s="15"/>
    </row>
    <row r="179" spans="2:19" ht="12.75" customHeight="1">
      <c r="B179" s="39" t="s">
        <v>685</v>
      </c>
      <c r="C179" s="40"/>
      <c r="D179" s="40"/>
      <c r="E179" s="36"/>
      <c r="F179" s="37"/>
      <c r="G179" s="15"/>
      <c r="H179" s="15"/>
      <c r="I179" s="15"/>
      <c r="J179" s="15"/>
      <c r="K179" s="15"/>
      <c r="L179" s="15"/>
      <c r="M179" s="15"/>
      <c r="N179" s="15"/>
      <c r="O179" s="15"/>
      <c r="P179" s="15"/>
      <c r="Q179" s="15"/>
      <c r="R179" s="15"/>
      <c r="S179" s="15"/>
    </row>
    <row r="180" spans="2:19" ht="12.75" customHeight="1">
      <c r="B180" s="41" t="s">
        <v>686</v>
      </c>
      <c r="C180" s="41" t="s">
        <v>687</v>
      </c>
      <c r="D180" s="41"/>
      <c r="E180" s="36"/>
      <c r="F180" s="37"/>
      <c r="G180" s="15"/>
      <c r="H180" s="15"/>
      <c r="I180" s="15"/>
      <c r="J180" s="15"/>
      <c r="K180" s="15"/>
      <c r="L180" s="15"/>
      <c r="M180" s="15"/>
      <c r="N180" s="15"/>
      <c r="O180" s="15"/>
      <c r="P180" s="15"/>
      <c r="Q180" s="15"/>
      <c r="R180" s="15"/>
      <c r="S180" s="15"/>
    </row>
    <row r="181" spans="2:19" ht="12.75" customHeight="1">
      <c r="B181" s="41" t="s">
        <v>688</v>
      </c>
      <c r="C181" s="41" t="s">
        <v>689</v>
      </c>
      <c r="D181" s="41"/>
      <c r="E181" s="36"/>
      <c r="F181" s="37"/>
      <c r="G181" s="15"/>
      <c r="H181" s="15"/>
      <c r="I181" s="15"/>
      <c r="J181" s="15"/>
      <c r="K181" s="15"/>
      <c r="L181" s="15"/>
      <c r="M181" s="15"/>
      <c r="N181" s="15"/>
      <c r="O181" s="15"/>
      <c r="P181" s="15"/>
      <c r="Q181" s="15"/>
      <c r="R181" s="15"/>
      <c r="S181" s="15"/>
    </row>
    <row r="182" spans="2:19" ht="12.75" customHeight="1">
      <c r="B182" s="41"/>
      <c r="C182" s="41"/>
      <c r="D182" s="41"/>
      <c r="E182" s="36"/>
      <c r="F182" s="37"/>
      <c r="G182" s="15"/>
      <c r="H182" s="15"/>
      <c r="I182" s="15"/>
      <c r="J182" s="15"/>
      <c r="K182" s="15"/>
      <c r="L182" s="15"/>
      <c r="M182" s="15"/>
      <c r="N182" s="15"/>
      <c r="O182" s="15"/>
      <c r="P182" s="15"/>
      <c r="Q182" s="15"/>
      <c r="R182" s="15"/>
      <c r="S182" s="15"/>
    </row>
    <row r="183" spans="2:19" ht="12.75" customHeight="1">
      <c r="B183" s="42" t="s">
        <v>690</v>
      </c>
      <c r="C183" s="41"/>
      <c r="D183" s="41"/>
      <c r="E183" s="36"/>
      <c r="F183" s="37"/>
      <c r="G183" s="15"/>
      <c r="H183" s="15"/>
      <c r="I183" s="15"/>
      <c r="J183" s="15"/>
      <c r="K183" s="15"/>
      <c r="L183" s="15"/>
      <c r="M183" s="15"/>
      <c r="N183" s="15"/>
      <c r="O183" s="15"/>
      <c r="P183" s="15"/>
      <c r="Q183" s="15"/>
      <c r="R183" s="15"/>
      <c r="S183" s="15"/>
    </row>
    <row r="184" spans="2:19" ht="12.75" customHeight="1">
      <c r="B184" s="43" t="s">
        <v>691</v>
      </c>
      <c r="C184" s="44"/>
      <c r="D184" s="41" t="s">
        <v>692</v>
      </c>
      <c r="E184" s="40"/>
      <c r="F184" s="37"/>
      <c r="G184" s="15"/>
      <c r="H184" s="15"/>
      <c r="I184" s="15"/>
      <c r="J184" s="15"/>
      <c r="K184" s="15"/>
      <c r="L184" s="15"/>
      <c r="M184" s="15"/>
      <c r="N184" s="15"/>
      <c r="O184" s="15"/>
      <c r="P184" s="15"/>
      <c r="Q184" s="15"/>
      <c r="R184" s="15"/>
      <c r="S184" s="15"/>
    </row>
    <row r="185" spans="2:19" ht="12.75" customHeight="1">
      <c r="B185" s="45" t="s">
        <v>693</v>
      </c>
      <c r="C185" s="46"/>
      <c r="D185" s="41" t="s">
        <v>694</v>
      </c>
      <c r="E185" s="40"/>
      <c r="F185" s="37"/>
      <c r="G185" s="15"/>
      <c r="H185" s="15"/>
      <c r="I185" s="15"/>
      <c r="J185" s="15"/>
      <c r="K185" s="15"/>
      <c r="L185" s="15"/>
      <c r="M185" s="15"/>
      <c r="N185" s="15"/>
      <c r="O185" s="15"/>
      <c r="P185" s="15"/>
      <c r="Q185" s="15"/>
      <c r="R185" s="15"/>
      <c r="S185" s="15"/>
    </row>
    <row r="186" spans="2:19" ht="12.75" customHeight="1">
      <c r="B186" s="47" t="s">
        <v>695</v>
      </c>
      <c r="C186" s="48"/>
      <c r="D186" s="41" t="s">
        <v>696</v>
      </c>
      <c r="E186" s="40"/>
      <c r="F186" s="37"/>
      <c r="G186" s="15"/>
      <c r="H186" s="15"/>
      <c r="I186" s="15"/>
      <c r="J186" s="15"/>
      <c r="K186" s="15"/>
      <c r="L186" s="15"/>
      <c r="M186" s="15"/>
      <c r="N186" s="15"/>
      <c r="O186" s="15"/>
      <c r="P186" s="15"/>
      <c r="Q186" s="15"/>
      <c r="R186" s="15"/>
      <c r="S186" s="15"/>
    </row>
    <row r="187" spans="2:19" ht="12.75" customHeight="1">
      <c r="B187" s="49" t="s">
        <v>697</v>
      </c>
      <c r="C187" s="50"/>
      <c r="D187" s="41" t="s">
        <v>698</v>
      </c>
      <c r="E187" s="40"/>
      <c r="F187" s="37"/>
      <c r="G187" s="15"/>
      <c r="H187" s="15"/>
      <c r="I187" s="15"/>
      <c r="J187" s="15"/>
      <c r="K187" s="15"/>
      <c r="L187" s="15"/>
      <c r="M187" s="15"/>
      <c r="N187" s="15"/>
      <c r="O187" s="15"/>
      <c r="P187" s="15"/>
      <c r="Q187" s="15"/>
      <c r="R187" s="15"/>
      <c r="S187" s="15"/>
    </row>
    <row r="188" spans="2:19" ht="12.75" customHeight="1">
      <c r="B188" s="49" t="s">
        <v>699</v>
      </c>
      <c r="C188" s="50"/>
      <c r="D188" s="41" t="s">
        <v>700</v>
      </c>
      <c r="E188" s="40"/>
      <c r="F188" s="37"/>
      <c r="G188" s="15"/>
      <c r="H188" s="15"/>
      <c r="I188" s="15"/>
      <c r="J188" s="15"/>
      <c r="K188" s="15"/>
      <c r="L188" s="15"/>
      <c r="M188" s="15"/>
      <c r="N188" s="15"/>
      <c r="O188" s="15"/>
      <c r="P188" s="15"/>
      <c r="Q188" s="15"/>
      <c r="R188" s="15"/>
      <c r="S188" s="15"/>
    </row>
    <row r="189" spans="2:19" ht="12.75" customHeight="1">
      <c r="B189" s="36"/>
      <c r="C189" s="15"/>
      <c r="D189" s="37"/>
      <c r="E189" s="36"/>
      <c r="F189" s="37"/>
      <c r="G189" s="15"/>
      <c r="H189" s="15"/>
      <c r="I189" s="15"/>
      <c r="J189" s="15"/>
      <c r="K189" s="15"/>
      <c r="L189" s="15"/>
      <c r="M189" s="15"/>
      <c r="N189" s="15"/>
      <c r="O189" s="15"/>
      <c r="P189" s="15"/>
      <c r="Q189" s="15"/>
      <c r="R189" s="15"/>
      <c r="S189" s="15"/>
    </row>
    <row r="190" spans="2:19" ht="12.75" customHeight="1">
      <c r="B190" s="42" t="s">
        <v>701</v>
      </c>
      <c r="C190" s="15"/>
      <c r="D190" s="37"/>
      <c r="E190" s="36"/>
      <c r="F190" s="37"/>
      <c r="G190" s="15"/>
      <c r="H190" s="15"/>
      <c r="I190" s="15"/>
      <c r="J190" s="15"/>
      <c r="K190" s="15"/>
      <c r="L190" s="15"/>
      <c r="M190" s="15"/>
      <c r="N190" s="15"/>
      <c r="O190" s="15"/>
      <c r="P190" s="15"/>
      <c r="Q190" s="15"/>
      <c r="R190" s="15"/>
      <c r="S190" s="15"/>
    </row>
    <row r="191" spans="2:19" ht="12.75" customHeight="1">
      <c r="B191" s="36"/>
      <c r="C191" s="15"/>
      <c r="D191" s="37"/>
      <c r="E191" s="36"/>
      <c r="F191" s="37"/>
      <c r="G191" s="15"/>
      <c r="H191" s="15"/>
      <c r="I191" s="15"/>
      <c r="J191" s="15"/>
      <c r="K191" s="15"/>
      <c r="L191" s="15"/>
      <c r="M191" s="15"/>
      <c r="N191" s="15"/>
      <c r="O191" s="15"/>
      <c r="P191" s="15"/>
      <c r="Q191" s="15"/>
      <c r="R191" s="15"/>
      <c r="S191" s="15"/>
    </row>
    <row r="192" spans="2:19" ht="12.75" customHeight="1">
      <c r="B192" s="36"/>
      <c r="C192" s="15"/>
      <c r="D192" s="37"/>
      <c r="E192" s="36"/>
      <c r="F192" s="37"/>
      <c r="G192" s="15"/>
      <c r="H192" s="15"/>
      <c r="I192" s="15"/>
      <c r="J192" s="15"/>
      <c r="K192" s="15"/>
      <c r="L192" s="15"/>
      <c r="M192" s="15"/>
      <c r="N192" s="15"/>
      <c r="O192" s="15"/>
      <c r="P192" s="15"/>
      <c r="Q192" s="15"/>
      <c r="R192" s="15"/>
      <c r="S192" s="15"/>
    </row>
    <row r="193" spans="2:19" ht="12.75" customHeight="1">
      <c r="B193" s="36"/>
      <c r="C193" s="15"/>
      <c r="D193" s="37"/>
      <c r="E193" s="36"/>
      <c r="F193" s="37"/>
      <c r="G193" s="15"/>
      <c r="H193" s="15"/>
      <c r="I193" s="15"/>
      <c r="J193" s="15"/>
      <c r="K193" s="15"/>
      <c r="L193" s="15"/>
      <c r="M193" s="15"/>
      <c r="N193" s="15"/>
      <c r="O193" s="15"/>
      <c r="P193" s="15"/>
      <c r="Q193" s="15"/>
      <c r="R193" s="15"/>
      <c r="S193" s="15"/>
    </row>
    <row r="194" spans="2:19" ht="12.75" customHeight="1">
      <c r="B194" s="36"/>
      <c r="C194" s="15"/>
      <c r="D194" s="37"/>
      <c r="E194" s="36"/>
      <c r="F194" s="37"/>
      <c r="G194" s="15"/>
      <c r="H194" s="15"/>
      <c r="I194" s="15"/>
      <c r="J194" s="15"/>
      <c r="K194" s="15"/>
      <c r="L194" s="15"/>
      <c r="M194" s="15"/>
      <c r="N194" s="15"/>
      <c r="O194" s="15"/>
      <c r="P194" s="15"/>
      <c r="Q194" s="15"/>
      <c r="R194" s="15"/>
      <c r="S194" s="15"/>
    </row>
    <row r="195" spans="2:19" ht="12.75" customHeight="1">
      <c r="B195" s="36"/>
      <c r="C195" s="15"/>
      <c r="D195" s="37"/>
      <c r="E195" s="36"/>
      <c r="F195" s="37"/>
      <c r="G195" s="15"/>
      <c r="H195" s="15"/>
      <c r="I195" s="15"/>
      <c r="J195" s="15"/>
      <c r="K195" s="15"/>
      <c r="L195" s="15"/>
      <c r="M195" s="15"/>
      <c r="N195" s="15"/>
      <c r="O195" s="15"/>
      <c r="P195" s="15"/>
      <c r="Q195" s="15"/>
      <c r="R195" s="15"/>
      <c r="S195" s="15"/>
    </row>
    <row r="196" spans="2:19" ht="12.75" customHeight="1">
      <c r="B196" s="36"/>
      <c r="C196" s="15"/>
      <c r="D196" s="37"/>
      <c r="E196" s="36"/>
      <c r="F196" s="37"/>
      <c r="G196" s="15"/>
      <c r="H196" s="15"/>
      <c r="I196" s="15"/>
      <c r="J196" s="15"/>
      <c r="K196" s="15"/>
      <c r="L196" s="15"/>
      <c r="M196" s="15"/>
      <c r="N196" s="15"/>
      <c r="O196" s="15"/>
      <c r="P196" s="15"/>
      <c r="Q196" s="15"/>
      <c r="R196" s="15"/>
      <c r="S196" s="15"/>
    </row>
    <row r="197" spans="2:19" ht="12.75" customHeight="1">
      <c r="B197" s="36"/>
      <c r="C197" s="15"/>
      <c r="D197" s="37"/>
      <c r="E197" s="36"/>
      <c r="F197" s="37"/>
      <c r="G197" s="15"/>
      <c r="H197" s="15"/>
      <c r="I197" s="15"/>
      <c r="J197" s="15"/>
      <c r="K197" s="15"/>
      <c r="L197" s="15"/>
      <c r="M197" s="15"/>
      <c r="N197" s="15"/>
      <c r="O197" s="15"/>
      <c r="P197" s="15"/>
      <c r="Q197" s="15"/>
      <c r="R197" s="15"/>
      <c r="S197" s="15"/>
    </row>
    <row r="198" spans="2:19" ht="12.75" customHeight="1">
      <c r="B198" s="36"/>
      <c r="C198" s="15"/>
      <c r="D198" s="37"/>
      <c r="E198" s="36"/>
      <c r="F198" s="37"/>
      <c r="G198" s="15"/>
      <c r="H198" s="15"/>
      <c r="I198" s="15"/>
      <c r="J198" s="15"/>
      <c r="K198" s="15"/>
      <c r="L198" s="15"/>
      <c r="M198" s="15"/>
      <c r="N198" s="15"/>
      <c r="O198" s="15"/>
      <c r="P198" s="15"/>
      <c r="Q198" s="15"/>
      <c r="R198" s="15"/>
      <c r="S198" s="15"/>
    </row>
    <row r="199" spans="2:19" ht="12.75" customHeight="1">
      <c r="B199" s="36"/>
      <c r="C199" s="15"/>
      <c r="D199" s="37"/>
      <c r="E199" s="36"/>
      <c r="F199" s="37"/>
      <c r="G199" s="15"/>
      <c r="H199" s="15"/>
      <c r="I199" s="15"/>
      <c r="J199" s="15"/>
      <c r="K199" s="15"/>
      <c r="L199" s="15"/>
      <c r="M199" s="15"/>
      <c r="N199" s="15"/>
      <c r="O199" s="15"/>
      <c r="P199" s="15"/>
      <c r="Q199" s="15"/>
      <c r="R199" s="15"/>
      <c r="S199" s="15"/>
    </row>
    <row r="200" spans="2:19" ht="12.75" customHeight="1">
      <c r="B200" s="36"/>
      <c r="C200" s="15"/>
      <c r="D200" s="37"/>
      <c r="E200" s="36"/>
      <c r="F200" s="37"/>
      <c r="G200" s="15"/>
      <c r="H200" s="15"/>
      <c r="I200" s="15"/>
      <c r="J200" s="15"/>
      <c r="K200" s="15"/>
      <c r="L200" s="15"/>
      <c r="M200" s="15"/>
      <c r="N200" s="15"/>
      <c r="O200" s="15"/>
      <c r="P200" s="15"/>
      <c r="Q200" s="15"/>
      <c r="R200" s="15"/>
      <c r="S200" s="15"/>
    </row>
    <row r="201" spans="2:19" ht="12.75" customHeight="1">
      <c r="B201" s="36"/>
      <c r="C201" s="15"/>
      <c r="D201" s="37"/>
      <c r="E201" s="36"/>
      <c r="F201" s="37"/>
      <c r="G201" s="15"/>
      <c r="H201" s="15"/>
      <c r="I201" s="15"/>
      <c r="J201" s="15"/>
      <c r="K201" s="15"/>
      <c r="L201" s="15"/>
      <c r="M201" s="15"/>
      <c r="N201" s="15"/>
      <c r="O201" s="15"/>
      <c r="P201" s="15"/>
      <c r="Q201" s="15"/>
      <c r="R201" s="15"/>
      <c r="S201" s="15"/>
    </row>
    <row r="202" spans="2:19" ht="12.75" customHeight="1">
      <c r="B202" s="36"/>
      <c r="C202" s="15"/>
      <c r="D202" s="37"/>
      <c r="E202" s="36"/>
      <c r="F202" s="37"/>
      <c r="G202" s="15"/>
      <c r="H202" s="15"/>
      <c r="I202" s="15"/>
      <c r="J202" s="15"/>
      <c r="K202" s="15"/>
      <c r="L202" s="15"/>
      <c r="M202" s="15"/>
      <c r="N202" s="15"/>
      <c r="O202" s="15"/>
      <c r="P202" s="15"/>
      <c r="Q202" s="15"/>
      <c r="R202" s="15"/>
      <c r="S202" s="15"/>
    </row>
    <row r="203" spans="2:19" ht="12.75" customHeight="1">
      <c r="B203" s="36"/>
      <c r="C203" s="15"/>
      <c r="D203" s="37"/>
      <c r="E203" s="36"/>
      <c r="F203" s="37"/>
      <c r="G203" s="15"/>
      <c r="H203" s="15"/>
      <c r="I203" s="15"/>
      <c r="J203" s="15"/>
      <c r="K203" s="15"/>
      <c r="L203" s="15"/>
      <c r="M203" s="15"/>
      <c r="N203" s="15"/>
      <c r="O203" s="15"/>
      <c r="P203" s="15"/>
      <c r="Q203" s="15"/>
      <c r="R203" s="15"/>
      <c r="S203" s="15"/>
    </row>
    <row r="204" spans="2:19" ht="12.75" customHeight="1">
      <c r="B204" s="36"/>
      <c r="C204" s="15"/>
      <c r="D204" s="37"/>
      <c r="E204" s="36"/>
      <c r="F204" s="37"/>
      <c r="G204" s="15"/>
      <c r="H204" s="15"/>
      <c r="I204" s="15"/>
      <c r="J204" s="15"/>
      <c r="K204" s="15"/>
      <c r="L204" s="15"/>
      <c r="M204" s="15"/>
      <c r="N204" s="15"/>
      <c r="O204" s="15"/>
      <c r="P204" s="15"/>
      <c r="Q204" s="15"/>
      <c r="R204" s="15"/>
      <c r="S204" s="15"/>
    </row>
    <row r="205" spans="2:19" ht="12.75" customHeight="1">
      <c r="B205" s="36"/>
      <c r="C205" s="15"/>
      <c r="D205" s="37"/>
      <c r="E205" s="36"/>
      <c r="F205" s="37"/>
      <c r="G205" s="15"/>
      <c r="H205" s="15"/>
      <c r="I205" s="15"/>
      <c r="J205" s="15"/>
      <c r="K205" s="15"/>
      <c r="L205" s="15"/>
      <c r="M205" s="15"/>
      <c r="N205" s="15"/>
      <c r="O205" s="15"/>
      <c r="P205" s="15"/>
      <c r="Q205" s="15"/>
      <c r="R205" s="15"/>
      <c r="S205" s="15"/>
    </row>
    <row r="206" spans="2:19" ht="12.75" customHeight="1">
      <c r="B206" s="36"/>
      <c r="C206" s="15"/>
      <c r="D206" s="37"/>
      <c r="E206" s="36"/>
      <c r="F206" s="37"/>
      <c r="G206" s="15"/>
      <c r="H206" s="15"/>
      <c r="I206" s="15"/>
      <c r="J206" s="15"/>
      <c r="K206" s="15"/>
      <c r="L206" s="15"/>
      <c r="M206" s="15"/>
      <c r="N206" s="15"/>
      <c r="O206" s="15"/>
      <c r="P206" s="15"/>
      <c r="Q206" s="15"/>
      <c r="R206" s="15"/>
      <c r="S206" s="15"/>
    </row>
    <row r="207" spans="2:19" ht="12.75" customHeight="1">
      <c r="B207" s="36"/>
      <c r="C207" s="15"/>
      <c r="D207" s="37"/>
      <c r="E207" s="36"/>
      <c r="F207" s="37"/>
      <c r="G207" s="15"/>
      <c r="H207" s="15"/>
      <c r="I207" s="15"/>
      <c r="J207" s="15"/>
      <c r="K207" s="15"/>
      <c r="L207" s="15"/>
      <c r="M207" s="15"/>
      <c r="N207" s="15"/>
      <c r="O207" s="15"/>
      <c r="P207" s="15"/>
      <c r="Q207" s="15"/>
      <c r="R207" s="15"/>
      <c r="S207" s="15"/>
    </row>
    <row r="208" spans="2:19" ht="12.75" customHeight="1">
      <c r="B208" s="36"/>
      <c r="C208" s="15"/>
      <c r="D208" s="37"/>
      <c r="E208" s="36"/>
      <c r="F208" s="37"/>
      <c r="G208" s="15"/>
      <c r="H208" s="15"/>
      <c r="I208" s="15"/>
      <c r="J208" s="15"/>
      <c r="K208" s="15"/>
      <c r="L208" s="15"/>
      <c r="M208" s="15"/>
      <c r="N208" s="15"/>
      <c r="O208" s="15"/>
      <c r="P208" s="15"/>
      <c r="Q208" s="15"/>
      <c r="R208" s="15"/>
      <c r="S208" s="15"/>
    </row>
    <row r="209" spans="2:19" ht="12.75" customHeight="1">
      <c r="B209" s="36"/>
      <c r="C209" s="15"/>
      <c r="D209" s="37"/>
      <c r="E209" s="36"/>
      <c r="F209" s="37"/>
      <c r="G209" s="15"/>
      <c r="H209" s="15"/>
      <c r="I209" s="15"/>
      <c r="J209" s="15"/>
      <c r="K209" s="15"/>
      <c r="L209" s="15"/>
      <c r="M209" s="15"/>
      <c r="N209" s="15"/>
      <c r="O209" s="15"/>
      <c r="P209" s="15"/>
      <c r="Q209" s="15"/>
      <c r="R209" s="15"/>
      <c r="S209" s="15"/>
    </row>
    <row r="210" spans="2:19" ht="12.75" customHeight="1">
      <c r="B210" s="36"/>
      <c r="C210" s="15"/>
      <c r="D210" s="37"/>
      <c r="E210" s="36"/>
      <c r="F210" s="37"/>
      <c r="G210" s="15"/>
      <c r="H210" s="15"/>
      <c r="I210" s="15"/>
      <c r="J210" s="15"/>
      <c r="K210" s="15"/>
      <c r="L210" s="15"/>
      <c r="M210" s="15"/>
      <c r="N210" s="15"/>
      <c r="O210" s="15"/>
      <c r="P210" s="15"/>
      <c r="Q210" s="15"/>
      <c r="R210" s="15"/>
      <c r="S210" s="15"/>
    </row>
    <row r="211" spans="2:19" ht="12.75" customHeight="1">
      <c r="B211" s="36"/>
      <c r="C211" s="15"/>
      <c r="D211" s="37"/>
      <c r="E211" s="36"/>
      <c r="F211" s="37"/>
      <c r="G211" s="15"/>
      <c r="H211" s="15"/>
      <c r="I211" s="15"/>
      <c r="J211" s="15"/>
      <c r="K211" s="15"/>
      <c r="L211" s="15"/>
      <c r="M211" s="15"/>
      <c r="N211" s="15"/>
      <c r="O211" s="15"/>
      <c r="P211" s="15"/>
      <c r="Q211" s="15"/>
      <c r="R211" s="15"/>
      <c r="S211" s="15"/>
    </row>
    <row r="212" spans="2:19" ht="12.75" customHeight="1">
      <c r="B212" s="36"/>
      <c r="C212" s="15"/>
      <c r="D212" s="37"/>
      <c r="E212" s="36"/>
      <c r="F212" s="37"/>
      <c r="G212" s="15"/>
      <c r="H212" s="15"/>
      <c r="I212" s="15"/>
      <c r="J212" s="15"/>
      <c r="K212" s="15"/>
      <c r="L212" s="15"/>
      <c r="M212" s="15"/>
      <c r="N212" s="15"/>
      <c r="O212" s="15"/>
      <c r="P212" s="15"/>
      <c r="Q212" s="15"/>
      <c r="R212" s="15"/>
      <c r="S212" s="15"/>
    </row>
    <row r="213" spans="2:19" ht="12.75" customHeight="1">
      <c r="B213" s="36"/>
      <c r="C213" s="15"/>
      <c r="D213" s="37"/>
      <c r="E213" s="36"/>
      <c r="F213" s="37"/>
      <c r="G213" s="15"/>
      <c r="H213" s="15"/>
      <c r="I213" s="15"/>
      <c r="J213" s="15"/>
      <c r="K213" s="15"/>
      <c r="L213" s="15"/>
      <c r="M213" s="15"/>
      <c r="N213" s="15"/>
      <c r="O213" s="15"/>
      <c r="P213" s="15"/>
      <c r="Q213" s="15"/>
      <c r="R213" s="15"/>
      <c r="S213" s="15"/>
    </row>
    <row r="214" spans="2:19" ht="12.75" customHeight="1">
      <c r="B214" s="36"/>
      <c r="C214" s="15"/>
      <c r="D214" s="37"/>
      <c r="E214" s="36"/>
      <c r="F214" s="37"/>
      <c r="G214" s="15"/>
      <c r="H214" s="15"/>
      <c r="I214" s="15"/>
      <c r="J214" s="15"/>
      <c r="K214" s="15"/>
      <c r="L214" s="15"/>
      <c r="M214" s="15"/>
      <c r="N214" s="15"/>
      <c r="O214" s="15"/>
      <c r="P214" s="15"/>
      <c r="Q214" s="15"/>
      <c r="R214" s="15"/>
      <c r="S214" s="15"/>
    </row>
    <row r="215" spans="2:19" ht="12.75" customHeight="1">
      <c r="B215" s="36"/>
      <c r="C215" s="15"/>
      <c r="D215" s="37"/>
      <c r="E215" s="36"/>
      <c r="F215" s="37"/>
      <c r="G215" s="15"/>
      <c r="H215" s="15"/>
      <c r="I215" s="15"/>
      <c r="J215" s="15"/>
      <c r="K215" s="15"/>
      <c r="L215" s="15"/>
      <c r="M215" s="15"/>
      <c r="N215" s="15"/>
      <c r="O215" s="15"/>
      <c r="P215" s="15"/>
      <c r="Q215" s="15"/>
      <c r="R215" s="15"/>
      <c r="S215" s="15"/>
    </row>
    <row r="216" spans="2:19" ht="12.75" customHeight="1">
      <c r="B216" s="36"/>
      <c r="C216" s="15"/>
      <c r="D216" s="37"/>
      <c r="E216" s="36"/>
      <c r="F216" s="37"/>
      <c r="G216" s="15"/>
      <c r="H216" s="15"/>
      <c r="I216" s="15"/>
      <c r="J216" s="15"/>
      <c r="K216" s="15"/>
      <c r="L216" s="15"/>
      <c r="M216" s="15"/>
      <c r="N216" s="15"/>
      <c r="O216" s="15"/>
      <c r="P216" s="15"/>
      <c r="Q216" s="15"/>
      <c r="R216" s="15"/>
      <c r="S216" s="15"/>
    </row>
    <row r="217" spans="2:19" ht="12.75" customHeight="1">
      <c r="B217" s="36"/>
      <c r="C217" s="15"/>
      <c r="D217" s="37"/>
      <c r="E217" s="36"/>
      <c r="F217" s="37"/>
      <c r="G217" s="15"/>
      <c r="H217" s="15"/>
      <c r="I217" s="15"/>
      <c r="J217" s="15"/>
      <c r="K217" s="15"/>
      <c r="L217" s="15"/>
      <c r="M217" s="15"/>
      <c r="N217" s="15"/>
      <c r="O217" s="15"/>
      <c r="P217" s="15"/>
      <c r="Q217" s="15"/>
      <c r="R217" s="15"/>
      <c r="S217" s="15"/>
    </row>
    <row r="218" spans="2:19" ht="12.75" customHeight="1">
      <c r="B218" s="36"/>
      <c r="C218" s="15"/>
      <c r="D218" s="37"/>
      <c r="E218" s="36"/>
      <c r="F218" s="37"/>
      <c r="G218" s="15"/>
      <c r="H218" s="15"/>
      <c r="I218" s="15"/>
      <c r="J218" s="15"/>
      <c r="K218" s="15"/>
      <c r="L218" s="15"/>
      <c r="M218" s="15"/>
      <c r="N218" s="15"/>
      <c r="O218" s="15"/>
      <c r="P218" s="15"/>
      <c r="Q218" s="15"/>
      <c r="R218" s="15"/>
      <c r="S218" s="15"/>
    </row>
    <row r="219" spans="2:19" ht="12.75" customHeight="1">
      <c r="B219" s="36"/>
      <c r="C219" s="15"/>
      <c r="D219" s="37"/>
      <c r="E219" s="36"/>
      <c r="F219" s="37"/>
      <c r="G219" s="15"/>
      <c r="H219" s="15"/>
      <c r="I219" s="15"/>
      <c r="J219" s="15"/>
      <c r="K219" s="15"/>
      <c r="L219" s="15"/>
      <c r="M219" s="15"/>
      <c r="N219" s="15"/>
      <c r="O219" s="15"/>
      <c r="P219" s="15"/>
      <c r="Q219" s="15"/>
      <c r="R219" s="15"/>
      <c r="S219" s="15"/>
    </row>
    <row r="220" spans="2:19" ht="12.75" customHeight="1">
      <c r="B220" s="36"/>
      <c r="C220" s="15"/>
      <c r="D220" s="37"/>
      <c r="E220" s="36"/>
      <c r="F220" s="37"/>
      <c r="G220" s="15"/>
      <c r="H220" s="15"/>
      <c r="I220" s="15"/>
      <c r="J220" s="15"/>
      <c r="K220" s="15"/>
      <c r="L220" s="15"/>
      <c r="M220" s="15"/>
      <c r="N220" s="15"/>
      <c r="O220" s="15"/>
      <c r="P220" s="15"/>
      <c r="Q220" s="15"/>
      <c r="R220" s="15"/>
      <c r="S220" s="15"/>
    </row>
    <row r="221" spans="2:19" ht="12.75" customHeight="1">
      <c r="B221" s="36"/>
      <c r="C221" s="15"/>
      <c r="D221" s="37"/>
      <c r="E221" s="36"/>
      <c r="F221" s="37"/>
      <c r="G221" s="15"/>
      <c r="H221" s="15"/>
      <c r="I221" s="15"/>
      <c r="J221" s="15"/>
      <c r="K221" s="15"/>
      <c r="L221" s="15"/>
      <c r="M221" s="15"/>
      <c r="N221" s="15"/>
      <c r="O221" s="15"/>
      <c r="P221" s="15"/>
      <c r="Q221" s="15"/>
      <c r="R221" s="15"/>
      <c r="S221" s="15"/>
    </row>
    <row r="222" spans="2:19" ht="12.75" customHeight="1">
      <c r="B222" s="36"/>
      <c r="C222" s="15"/>
      <c r="D222" s="37"/>
      <c r="E222" s="36"/>
      <c r="F222" s="37"/>
      <c r="G222" s="15"/>
      <c r="H222" s="15"/>
      <c r="I222" s="15"/>
      <c r="J222" s="15"/>
      <c r="K222" s="15"/>
      <c r="L222" s="15"/>
      <c r="M222" s="15"/>
      <c r="N222" s="15"/>
      <c r="O222" s="15"/>
      <c r="P222" s="15"/>
      <c r="Q222" s="15"/>
      <c r="R222" s="15"/>
      <c r="S222" s="15"/>
    </row>
    <row r="223" spans="2:19" ht="12.75" customHeight="1">
      <c r="B223" s="36"/>
      <c r="C223" s="15"/>
      <c r="D223" s="37"/>
      <c r="E223" s="36"/>
      <c r="F223" s="37"/>
      <c r="G223" s="15"/>
      <c r="H223" s="15"/>
      <c r="I223" s="15"/>
      <c r="J223" s="15"/>
      <c r="K223" s="15"/>
      <c r="L223" s="15"/>
      <c r="M223" s="15"/>
      <c r="N223" s="15"/>
      <c r="O223" s="15"/>
      <c r="P223" s="15"/>
      <c r="Q223" s="15"/>
      <c r="R223" s="15"/>
      <c r="S223" s="15"/>
    </row>
    <row r="224" spans="2:19" ht="12.75" customHeight="1">
      <c r="B224" s="36"/>
      <c r="C224" s="15"/>
      <c r="D224" s="37"/>
      <c r="E224" s="36"/>
      <c r="F224" s="37"/>
      <c r="G224" s="15"/>
      <c r="H224" s="15"/>
      <c r="I224" s="15"/>
      <c r="J224" s="15"/>
      <c r="K224" s="15"/>
      <c r="L224" s="15"/>
      <c r="M224" s="15"/>
      <c r="N224" s="15"/>
      <c r="O224" s="15"/>
      <c r="P224" s="15"/>
      <c r="Q224" s="15"/>
      <c r="R224" s="15"/>
      <c r="S224" s="15"/>
    </row>
    <row r="225" spans="2:19" ht="12.75" customHeight="1">
      <c r="B225" s="36"/>
      <c r="C225" s="15"/>
      <c r="D225" s="37"/>
      <c r="E225" s="36"/>
      <c r="F225" s="37"/>
      <c r="G225" s="15"/>
      <c r="H225" s="15"/>
      <c r="I225" s="15"/>
      <c r="J225" s="15"/>
      <c r="K225" s="15"/>
      <c r="L225" s="15"/>
      <c r="M225" s="15"/>
      <c r="N225" s="15"/>
      <c r="O225" s="15"/>
      <c r="P225" s="15"/>
      <c r="Q225" s="15"/>
      <c r="R225" s="15"/>
      <c r="S225" s="15"/>
    </row>
    <row r="226" spans="2:19" ht="12.75" customHeight="1">
      <c r="B226" s="36"/>
      <c r="C226" s="15"/>
      <c r="D226" s="37"/>
      <c r="E226" s="36"/>
      <c r="F226" s="37"/>
      <c r="G226" s="15"/>
      <c r="H226" s="15"/>
      <c r="I226" s="15"/>
      <c r="J226" s="15"/>
      <c r="K226" s="15"/>
      <c r="L226" s="15"/>
      <c r="M226" s="15"/>
      <c r="N226" s="15"/>
      <c r="O226" s="15"/>
      <c r="P226" s="15"/>
      <c r="Q226" s="15"/>
      <c r="R226" s="15"/>
      <c r="S226" s="15"/>
    </row>
    <row r="227" spans="2:19" ht="12.75" customHeight="1">
      <c r="B227" s="36"/>
      <c r="C227" s="15"/>
      <c r="D227" s="37"/>
      <c r="E227" s="36"/>
      <c r="F227" s="37"/>
      <c r="G227" s="15"/>
      <c r="H227" s="15"/>
      <c r="I227" s="15"/>
      <c r="J227" s="15"/>
      <c r="K227" s="15"/>
      <c r="L227" s="15"/>
      <c r="M227" s="15"/>
      <c r="N227" s="15"/>
      <c r="O227" s="15"/>
      <c r="P227" s="15"/>
      <c r="Q227" s="15"/>
      <c r="R227" s="15"/>
      <c r="S227" s="15"/>
    </row>
    <row r="228" spans="2:19" ht="12.75" customHeight="1">
      <c r="B228" s="36"/>
      <c r="C228" s="15"/>
      <c r="D228" s="37"/>
      <c r="E228" s="36"/>
      <c r="F228" s="37"/>
      <c r="G228" s="15"/>
      <c r="H228" s="15"/>
      <c r="I228" s="15"/>
      <c r="J228" s="15"/>
      <c r="K228" s="15"/>
      <c r="L228" s="15"/>
      <c r="M228" s="15"/>
      <c r="N228" s="15"/>
      <c r="O228" s="15"/>
      <c r="P228" s="15"/>
      <c r="Q228" s="15"/>
      <c r="R228" s="15"/>
      <c r="S228" s="15"/>
    </row>
    <row r="229" spans="2:19" ht="12.75" customHeight="1">
      <c r="B229" s="36"/>
      <c r="C229" s="15"/>
      <c r="D229" s="37"/>
      <c r="E229" s="36"/>
      <c r="F229" s="37"/>
      <c r="G229" s="15"/>
      <c r="H229" s="15"/>
      <c r="I229" s="15"/>
      <c r="J229" s="15"/>
      <c r="K229" s="15"/>
      <c r="L229" s="15"/>
      <c r="M229" s="15"/>
      <c r="N229" s="15"/>
      <c r="O229" s="15"/>
      <c r="P229" s="15"/>
      <c r="Q229" s="15"/>
      <c r="R229" s="15"/>
      <c r="S229" s="15"/>
    </row>
    <row r="230" spans="2:19" ht="12.75" customHeight="1">
      <c r="B230" s="36"/>
      <c r="C230" s="15"/>
      <c r="D230" s="37"/>
      <c r="E230" s="36"/>
      <c r="F230" s="37"/>
      <c r="G230" s="15"/>
      <c r="H230" s="15"/>
      <c r="I230" s="15"/>
      <c r="J230" s="15"/>
      <c r="K230" s="15"/>
      <c r="L230" s="15"/>
      <c r="M230" s="15"/>
      <c r="N230" s="15"/>
      <c r="O230" s="15"/>
      <c r="P230" s="15"/>
      <c r="Q230" s="15"/>
      <c r="R230" s="15"/>
      <c r="S230" s="15"/>
    </row>
    <row r="231" spans="2:19" ht="12.75" customHeight="1">
      <c r="B231" s="36"/>
      <c r="C231" s="15"/>
      <c r="D231" s="37"/>
      <c r="E231" s="36"/>
      <c r="F231" s="37"/>
      <c r="G231" s="15"/>
      <c r="H231" s="15"/>
      <c r="I231" s="15"/>
      <c r="J231" s="15"/>
      <c r="K231" s="15"/>
      <c r="L231" s="15"/>
      <c r="M231" s="15"/>
      <c r="N231" s="15"/>
      <c r="O231" s="15"/>
      <c r="P231" s="15"/>
      <c r="Q231" s="15"/>
      <c r="R231" s="15"/>
      <c r="S231" s="15"/>
    </row>
    <row r="232" spans="2:19" ht="12.75" customHeight="1">
      <c r="B232" s="36"/>
      <c r="C232" s="15"/>
      <c r="D232" s="37"/>
      <c r="E232" s="36"/>
      <c r="F232" s="37"/>
      <c r="G232" s="15"/>
      <c r="H232" s="15"/>
      <c r="I232" s="15"/>
      <c r="J232" s="15"/>
      <c r="K232" s="15"/>
      <c r="L232" s="15"/>
      <c r="M232" s="15"/>
      <c r="N232" s="15"/>
      <c r="O232" s="15"/>
      <c r="P232" s="15"/>
      <c r="Q232" s="15"/>
      <c r="R232" s="15"/>
      <c r="S232" s="15"/>
    </row>
    <row r="233" spans="2:19" ht="12.75" customHeight="1">
      <c r="B233" s="36"/>
      <c r="C233" s="15"/>
      <c r="D233" s="37"/>
      <c r="E233" s="36"/>
      <c r="F233" s="37"/>
      <c r="G233" s="15"/>
      <c r="H233" s="15"/>
      <c r="I233" s="15"/>
      <c r="J233" s="15"/>
      <c r="K233" s="15"/>
      <c r="L233" s="15"/>
      <c r="M233" s="15"/>
      <c r="N233" s="15"/>
      <c r="O233" s="15"/>
      <c r="P233" s="15"/>
      <c r="Q233" s="15"/>
      <c r="R233" s="15"/>
      <c r="S233" s="15"/>
    </row>
    <row r="234" spans="2:19" ht="12.75" customHeight="1">
      <c r="B234" s="36"/>
      <c r="C234" s="15"/>
      <c r="D234" s="37"/>
      <c r="E234" s="36"/>
      <c r="F234" s="37"/>
      <c r="G234" s="15"/>
      <c r="H234" s="15"/>
      <c r="I234" s="15"/>
      <c r="J234" s="15"/>
      <c r="K234" s="15"/>
      <c r="L234" s="15"/>
      <c r="M234" s="15"/>
      <c r="N234" s="15"/>
      <c r="O234" s="15"/>
      <c r="P234" s="15"/>
      <c r="Q234" s="15"/>
      <c r="R234" s="15"/>
      <c r="S234" s="15"/>
    </row>
    <row r="235" spans="2:19" ht="12.75" customHeight="1">
      <c r="B235" s="36"/>
      <c r="C235" s="15"/>
      <c r="D235" s="37"/>
      <c r="E235" s="36"/>
      <c r="F235" s="37"/>
      <c r="G235" s="15"/>
      <c r="H235" s="15"/>
      <c r="I235" s="15"/>
      <c r="J235" s="15"/>
      <c r="K235" s="15"/>
      <c r="L235" s="15"/>
      <c r="M235" s="15"/>
      <c r="N235" s="15"/>
      <c r="O235" s="15"/>
      <c r="P235" s="15"/>
      <c r="Q235" s="15"/>
      <c r="R235" s="15"/>
      <c r="S235" s="15"/>
    </row>
    <row r="236" spans="2:19" ht="12.75" customHeight="1">
      <c r="B236" s="36"/>
      <c r="C236" s="15"/>
      <c r="D236" s="37"/>
      <c r="E236" s="36"/>
      <c r="F236" s="37"/>
      <c r="G236" s="15"/>
      <c r="H236" s="15"/>
      <c r="I236" s="15"/>
      <c r="J236" s="15"/>
      <c r="K236" s="15"/>
      <c r="L236" s="15"/>
      <c r="M236" s="15"/>
      <c r="N236" s="15"/>
      <c r="O236" s="15"/>
      <c r="P236" s="15"/>
      <c r="Q236" s="15"/>
      <c r="R236" s="15"/>
      <c r="S236" s="15"/>
    </row>
    <row r="237" spans="2:19" ht="12.75" customHeight="1">
      <c r="B237" s="36"/>
      <c r="C237" s="15"/>
      <c r="D237" s="37"/>
      <c r="E237" s="36"/>
      <c r="F237" s="37"/>
      <c r="G237" s="15"/>
      <c r="H237" s="15"/>
      <c r="I237" s="15"/>
      <c r="J237" s="15"/>
      <c r="K237" s="15"/>
      <c r="L237" s="15"/>
      <c r="M237" s="15"/>
      <c r="N237" s="15"/>
      <c r="O237" s="15"/>
      <c r="P237" s="15"/>
      <c r="Q237" s="15"/>
      <c r="R237" s="15"/>
      <c r="S237" s="15"/>
    </row>
    <row r="238" spans="2:19" ht="12.75" customHeight="1">
      <c r="B238" s="36"/>
      <c r="C238" s="15"/>
      <c r="D238" s="37"/>
      <c r="E238" s="36"/>
      <c r="F238" s="37"/>
      <c r="G238" s="15"/>
      <c r="H238" s="15"/>
      <c r="I238" s="15"/>
      <c r="J238" s="15"/>
      <c r="K238" s="15"/>
      <c r="L238" s="15"/>
      <c r="M238" s="15"/>
      <c r="N238" s="15"/>
      <c r="O238" s="15"/>
      <c r="P238" s="15"/>
      <c r="Q238" s="15"/>
      <c r="R238" s="15"/>
      <c r="S238" s="15"/>
    </row>
    <row r="239" spans="2:19" ht="12.75" customHeight="1">
      <c r="B239" s="36"/>
      <c r="C239" s="15"/>
      <c r="D239" s="37"/>
      <c r="E239" s="36"/>
      <c r="F239" s="37"/>
      <c r="G239" s="15"/>
      <c r="H239" s="15"/>
      <c r="I239" s="15"/>
      <c r="J239" s="15"/>
      <c r="K239" s="15"/>
      <c r="L239" s="15"/>
      <c r="M239" s="15"/>
      <c r="N239" s="15"/>
      <c r="O239" s="15"/>
      <c r="P239" s="15"/>
      <c r="Q239" s="15"/>
      <c r="R239" s="15"/>
      <c r="S239" s="15"/>
    </row>
    <row r="240" spans="2:19" ht="12.75" customHeight="1">
      <c r="B240" s="36"/>
      <c r="C240" s="15"/>
      <c r="D240" s="37"/>
      <c r="E240" s="36"/>
      <c r="F240" s="37"/>
      <c r="G240" s="15"/>
      <c r="H240" s="15"/>
      <c r="I240" s="15"/>
      <c r="J240" s="15"/>
      <c r="K240" s="15"/>
      <c r="L240" s="15"/>
      <c r="M240" s="15"/>
      <c r="N240" s="15"/>
      <c r="O240" s="15"/>
      <c r="P240" s="15"/>
      <c r="Q240" s="15"/>
      <c r="R240" s="15"/>
      <c r="S240" s="15"/>
    </row>
    <row r="241" spans="2:19" ht="12.75" customHeight="1">
      <c r="B241" s="36"/>
      <c r="C241" s="15"/>
      <c r="D241" s="37"/>
      <c r="E241" s="36"/>
      <c r="F241" s="37"/>
      <c r="G241" s="15"/>
      <c r="H241" s="15"/>
      <c r="I241" s="15"/>
      <c r="J241" s="15"/>
      <c r="K241" s="15"/>
      <c r="L241" s="15"/>
      <c r="M241" s="15"/>
      <c r="N241" s="15"/>
      <c r="O241" s="15"/>
      <c r="P241" s="15"/>
      <c r="Q241" s="15"/>
      <c r="R241" s="15"/>
      <c r="S241" s="15"/>
    </row>
    <row r="242" spans="2:19" ht="12.75" customHeight="1">
      <c r="B242" s="36"/>
      <c r="C242" s="15"/>
      <c r="D242" s="37"/>
      <c r="E242" s="36"/>
      <c r="F242" s="37"/>
      <c r="G242" s="15"/>
      <c r="H242" s="15"/>
      <c r="I242" s="15"/>
      <c r="J242" s="15"/>
      <c r="K242" s="15"/>
      <c r="L242" s="15"/>
      <c r="M242" s="15"/>
      <c r="N242" s="15"/>
      <c r="O242" s="15"/>
      <c r="P242" s="15"/>
      <c r="Q242" s="15"/>
      <c r="R242" s="15"/>
      <c r="S242" s="15"/>
    </row>
    <row r="243" spans="2:19" ht="12.75" customHeight="1">
      <c r="B243" s="36"/>
      <c r="C243" s="15"/>
      <c r="D243" s="37"/>
      <c r="E243" s="36"/>
      <c r="F243" s="37"/>
      <c r="G243" s="15"/>
      <c r="H243" s="15"/>
      <c r="I243" s="15"/>
      <c r="J243" s="15"/>
      <c r="K243" s="15"/>
      <c r="L243" s="15"/>
      <c r="M243" s="15"/>
      <c r="N243" s="15"/>
      <c r="O243" s="15"/>
      <c r="P243" s="15"/>
      <c r="Q243" s="15"/>
      <c r="R243" s="15"/>
      <c r="S243" s="15"/>
    </row>
    <row r="244" spans="2:19" ht="12.75" customHeight="1">
      <c r="B244" s="36"/>
      <c r="C244" s="15"/>
      <c r="D244" s="37"/>
      <c r="E244" s="36"/>
      <c r="F244" s="37"/>
      <c r="G244" s="15"/>
      <c r="H244" s="15"/>
      <c r="I244" s="15"/>
      <c r="J244" s="15"/>
      <c r="K244" s="15"/>
      <c r="L244" s="15"/>
      <c r="M244" s="15"/>
      <c r="N244" s="15"/>
      <c r="O244" s="15"/>
      <c r="P244" s="15"/>
      <c r="Q244" s="15"/>
      <c r="R244" s="15"/>
      <c r="S244" s="15"/>
    </row>
    <row r="245" spans="2:19" ht="12.75" customHeight="1">
      <c r="B245" s="36"/>
      <c r="C245" s="15"/>
      <c r="D245" s="37"/>
      <c r="E245" s="36"/>
      <c r="F245" s="37"/>
      <c r="G245" s="15"/>
      <c r="H245" s="15"/>
      <c r="I245" s="15"/>
      <c r="J245" s="15"/>
      <c r="K245" s="15"/>
      <c r="L245" s="15"/>
      <c r="M245" s="15"/>
      <c r="N245" s="15"/>
      <c r="O245" s="15"/>
      <c r="P245" s="15"/>
      <c r="Q245" s="15"/>
      <c r="R245" s="15"/>
      <c r="S245" s="15"/>
    </row>
    <row r="246" spans="2:19" ht="12.75" customHeight="1">
      <c r="B246" s="36"/>
      <c r="C246" s="15"/>
      <c r="D246" s="37"/>
      <c r="E246" s="36"/>
      <c r="F246" s="37"/>
      <c r="G246" s="15"/>
      <c r="H246" s="15"/>
      <c r="I246" s="15"/>
      <c r="J246" s="15"/>
      <c r="K246" s="15"/>
      <c r="L246" s="15"/>
      <c r="M246" s="15"/>
      <c r="N246" s="15"/>
      <c r="O246" s="15"/>
      <c r="P246" s="15"/>
      <c r="Q246" s="15"/>
      <c r="R246" s="15"/>
      <c r="S246" s="15"/>
    </row>
    <row r="247" spans="2:19" ht="12.75" customHeight="1">
      <c r="B247" s="36"/>
      <c r="C247" s="15"/>
      <c r="D247" s="37"/>
      <c r="E247" s="36"/>
      <c r="F247" s="37"/>
      <c r="G247" s="15"/>
      <c r="H247" s="15"/>
      <c r="I247" s="15"/>
      <c r="J247" s="15"/>
      <c r="K247" s="15"/>
      <c r="L247" s="15"/>
      <c r="M247" s="15"/>
      <c r="N247" s="15"/>
      <c r="O247" s="15"/>
      <c r="P247" s="15"/>
      <c r="Q247" s="15"/>
      <c r="R247" s="15"/>
      <c r="S247" s="15"/>
    </row>
    <row r="248" spans="2:19" ht="12.75" customHeight="1">
      <c r="B248" s="36"/>
      <c r="C248" s="15"/>
      <c r="D248" s="37"/>
      <c r="E248" s="36"/>
      <c r="F248" s="37"/>
      <c r="G248" s="15"/>
      <c r="H248" s="15"/>
      <c r="I248" s="15"/>
      <c r="J248" s="15"/>
      <c r="K248" s="15"/>
      <c r="L248" s="15"/>
      <c r="M248" s="15"/>
      <c r="N248" s="15"/>
      <c r="O248" s="15"/>
      <c r="P248" s="15"/>
      <c r="Q248" s="15"/>
      <c r="R248" s="15"/>
      <c r="S248" s="15"/>
    </row>
    <row r="249" spans="2:19" ht="12.75" customHeight="1">
      <c r="B249" s="36"/>
      <c r="C249" s="15"/>
      <c r="D249" s="37"/>
      <c r="E249" s="36"/>
      <c r="F249" s="37"/>
      <c r="G249" s="15"/>
      <c r="H249" s="15"/>
      <c r="I249" s="15"/>
      <c r="J249" s="15"/>
      <c r="K249" s="15"/>
      <c r="L249" s="15"/>
      <c r="M249" s="15"/>
      <c r="N249" s="15"/>
      <c r="O249" s="15"/>
      <c r="P249" s="15"/>
      <c r="Q249" s="15"/>
      <c r="R249" s="15"/>
      <c r="S249" s="15"/>
    </row>
    <row r="250" spans="2:19" ht="12.75" customHeight="1">
      <c r="B250" s="36"/>
      <c r="C250" s="15"/>
      <c r="D250" s="37"/>
      <c r="E250" s="36"/>
      <c r="F250" s="37"/>
      <c r="G250" s="15"/>
      <c r="H250" s="15"/>
      <c r="I250" s="15"/>
      <c r="J250" s="15"/>
      <c r="K250" s="15"/>
      <c r="L250" s="15"/>
      <c r="M250" s="15"/>
      <c r="N250" s="15"/>
      <c r="O250" s="15"/>
      <c r="P250" s="15"/>
      <c r="Q250" s="15"/>
      <c r="R250" s="15"/>
      <c r="S250" s="15"/>
    </row>
    <row r="251" spans="2:19" ht="12.75" customHeight="1">
      <c r="B251" s="36"/>
      <c r="C251" s="15"/>
      <c r="D251" s="37"/>
      <c r="E251" s="36"/>
      <c r="F251" s="37"/>
      <c r="G251" s="15"/>
      <c r="H251" s="15"/>
      <c r="I251" s="15"/>
      <c r="J251" s="15"/>
      <c r="K251" s="15"/>
      <c r="L251" s="15"/>
      <c r="M251" s="15"/>
      <c r="N251" s="15"/>
      <c r="O251" s="15"/>
      <c r="P251" s="15"/>
      <c r="Q251" s="15"/>
      <c r="R251" s="15"/>
      <c r="S251" s="15"/>
    </row>
    <row r="252" spans="2:19" ht="12.75" customHeight="1">
      <c r="B252" s="36"/>
      <c r="C252" s="15"/>
      <c r="D252" s="37"/>
      <c r="E252" s="36"/>
      <c r="F252" s="37"/>
      <c r="G252" s="15"/>
      <c r="H252" s="15"/>
      <c r="I252" s="15"/>
      <c r="J252" s="15"/>
      <c r="K252" s="15"/>
      <c r="L252" s="15"/>
      <c r="M252" s="15"/>
      <c r="N252" s="15"/>
      <c r="O252" s="15"/>
      <c r="P252" s="15"/>
      <c r="Q252" s="15"/>
      <c r="R252" s="15"/>
      <c r="S252" s="15"/>
    </row>
    <row r="253" spans="2:19" ht="12.75" customHeight="1">
      <c r="B253" s="36"/>
      <c r="C253" s="15"/>
      <c r="D253" s="37"/>
      <c r="E253" s="36"/>
      <c r="F253" s="37"/>
      <c r="G253" s="15"/>
      <c r="H253" s="15"/>
      <c r="I253" s="15"/>
      <c r="J253" s="15"/>
      <c r="K253" s="15"/>
      <c r="L253" s="15"/>
      <c r="M253" s="15"/>
      <c r="N253" s="15"/>
      <c r="O253" s="15"/>
      <c r="P253" s="15"/>
      <c r="Q253" s="15"/>
      <c r="R253" s="15"/>
      <c r="S253" s="15"/>
    </row>
    <row r="254" spans="2:19" ht="12.75" customHeight="1">
      <c r="B254" s="36"/>
      <c r="C254" s="15"/>
      <c r="D254" s="37"/>
      <c r="E254" s="36"/>
      <c r="F254" s="37"/>
      <c r="G254" s="15"/>
      <c r="H254" s="15"/>
      <c r="I254" s="15"/>
      <c r="J254" s="15"/>
      <c r="K254" s="15"/>
      <c r="L254" s="15"/>
      <c r="M254" s="15"/>
      <c r="N254" s="15"/>
      <c r="O254" s="15"/>
      <c r="P254" s="15"/>
      <c r="Q254" s="15"/>
      <c r="R254" s="15"/>
      <c r="S254" s="15"/>
    </row>
    <row r="255" spans="2:19" ht="12.75" customHeight="1">
      <c r="B255" s="36"/>
      <c r="C255" s="15"/>
      <c r="D255" s="37"/>
      <c r="E255" s="36"/>
      <c r="F255" s="37"/>
      <c r="G255" s="15"/>
      <c r="H255" s="15"/>
      <c r="I255" s="15"/>
      <c r="J255" s="15"/>
      <c r="K255" s="15"/>
      <c r="L255" s="15"/>
      <c r="M255" s="15"/>
      <c r="N255" s="15"/>
      <c r="O255" s="15"/>
      <c r="P255" s="15"/>
      <c r="Q255" s="15"/>
      <c r="R255" s="15"/>
      <c r="S255" s="15"/>
    </row>
    <row r="256" spans="2:19" ht="12.75" customHeight="1">
      <c r="B256" s="36"/>
      <c r="C256" s="15"/>
      <c r="D256" s="37"/>
      <c r="E256" s="36"/>
      <c r="F256" s="37"/>
      <c r="G256" s="15"/>
      <c r="H256" s="15"/>
      <c r="I256" s="15"/>
      <c r="J256" s="15"/>
      <c r="K256" s="15"/>
      <c r="L256" s="15"/>
      <c r="M256" s="15"/>
      <c r="N256" s="15"/>
      <c r="O256" s="15"/>
      <c r="P256" s="15"/>
      <c r="Q256" s="15"/>
      <c r="R256" s="15"/>
      <c r="S256" s="15"/>
    </row>
    <row r="257" spans="2:19" ht="12.75" customHeight="1">
      <c r="B257" s="36"/>
      <c r="C257" s="15"/>
      <c r="D257" s="37"/>
      <c r="E257" s="36"/>
      <c r="F257" s="37"/>
      <c r="G257" s="15"/>
      <c r="H257" s="15"/>
      <c r="I257" s="15"/>
      <c r="J257" s="15"/>
      <c r="K257" s="15"/>
      <c r="L257" s="15"/>
      <c r="M257" s="15"/>
      <c r="N257" s="15"/>
      <c r="O257" s="15"/>
      <c r="P257" s="15"/>
      <c r="Q257" s="15"/>
      <c r="R257" s="15"/>
      <c r="S257" s="15"/>
    </row>
    <row r="258" spans="2:19" ht="12.75" customHeight="1">
      <c r="B258" s="36"/>
      <c r="C258" s="15"/>
      <c r="D258" s="37"/>
      <c r="E258" s="36"/>
      <c r="F258" s="37"/>
      <c r="G258" s="15"/>
      <c r="H258" s="15"/>
      <c r="I258" s="15"/>
      <c r="J258" s="15"/>
      <c r="K258" s="15"/>
      <c r="L258" s="15"/>
      <c r="M258" s="15"/>
      <c r="N258" s="15"/>
      <c r="O258" s="15"/>
      <c r="P258" s="15"/>
      <c r="Q258" s="15"/>
      <c r="R258" s="15"/>
      <c r="S258" s="15"/>
    </row>
    <row r="259" spans="2:19" ht="12.75" customHeight="1">
      <c r="B259" s="36"/>
      <c r="C259" s="15"/>
      <c r="D259" s="37"/>
      <c r="E259" s="36"/>
      <c r="F259" s="37"/>
      <c r="G259" s="15"/>
      <c r="H259" s="15"/>
      <c r="I259" s="15"/>
      <c r="J259" s="15"/>
      <c r="K259" s="15"/>
      <c r="L259" s="15"/>
      <c r="M259" s="15"/>
      <c r="N259" s="15"/>
      <c r="O259" s="15"/>
      <c r="P259" s="15"/>
      <c r="Q259" s="15"/>
      <c r="R259" s="15"/>
      <c r="S259" s="15"/>
    </row>
    <row r="260" spans="2:19" ht="12.75" customHeight="1">
      <c r="B260" s="36"/>
      <c r="C260" s="15"/>
      <c r="D260" s="37"/>
      <c r="E260" s="36"/>
      <c r="F260" s="37"/>
      <c r="G260" s="15"/>
      <c r="H260" s="15"/>
      <c r="I260" s="15"/>
      <c r="J260" s="15"/>
      <c r="K260" s="15"/>
      <c r="L260" s="15"/>
      <c r="M260" s="15"/>
      <c r="N260" s="15"/>
      <c r="O260" s="15"/>
      <c r="P260" s="15"/>
      <c r="Q260" s="15"/>
      <c r="R260" s="15"/>
      <c r="S260" s="15"/>
    </row>
    <row r="261" spans="2:19" ht="12.75" customHeight="1">
      <c r="B261" s="36"/>
      <c r="C261" s="15"/>
      <c r="D261" s="37"/>
      <c r="E261" s="36"/>
      <c r="F261" s="37"/>
      <c r="G261" s="15"/>
      <c r="H261" s="15"/>
      <c r="I261" s="15"/>
      <c r="J261" s="15"/>
      <c r="K261" s="15"/>
      <c r="L261" s="15"/>
      <c r="M261" s="15"/>
      <c r="N261" s="15"/>
      <c r="O261" s="15"/>
      <c r="P261" s="15"/>
      <c r="Q261" s="15"/>
      <c r="R261" s="15"/>
      <c r="S261" s="15"/>
    </row>
    <row r="262" spans="2:19" ht="12.75" customHeight="1">
      <c r="B262" s="36"/>
      <c r="C262" s="15"/>
      <c r="D262" s="37"/>
      <c r="E262" s="36"/>
      <c r="F262" s="37"/>
      <c r="G262" s="15"/>
      <c r="H262" s="15"/>
      <c r="I262" s="15"/>
      <c r="J262" s="15"/>
      <c r="K262" s="15"/>
      <c r="L262" s="15"/>
      <c r="M262" s="15"/>
      <c r="N262" s="15"/>
      <c r="O262" s="15"/>
      <c r="P262" s="15"/>
      <c r="Q262" s="15"/>
      <c r="R262" s="15"/>
      <c r="S262" s="15"/>
    </row>
    <row r="263" spans="2:19" ht="12.75" customHeight="1">
      <c r="B263" s="36"/>
      <c r="C263" s="15"/>
      <c r="D263" s="37"/>
      <c r="E263" s="36"/>
      <c r="F263" s="37"/>
      <c r="G263" s="15"/>
      <c r="H263" s="15"/>
      <c r="I263" s="15"/>
      <c r="J263" s="15"/>
      <c r="K263" s="15"/>
      <c r="L263" s="15"/>
      <c r="M263" s="15"/>
      <c r="N263" s="15"/>
      <c r="O263" s="15"/>
      <c r="P263" s="15"/>
      <c r="Q263" s="15"/>
      <c r="R263" s="15"/>
      <c r="S263" s="15"/>
    </row>
    <row r="264" spans="2:19" ht="12.75" customHeight="1">
      <c r="B264" s="36"/>
      <c r="C264" s="15"/>
      <c r="D264" s="37"/>
      <c r="E264" s="36"/>
      <c r="F264" s="37"/>
      <c r="G264" s="15"/>
      <c r="H264" s="15"/>
      <c r="I264" s="15"/>
      <c r="J264" s="15"/>
      <c r="K264" s="15"/>
      <c r="L264" s="15"/>
      <c r="M264" s="15"/>
      <c r="N264" s="15"/>
      <c r="O264" s="15"/>
      <c r="P264" s="15"/>
      <c r="Q264" s="15"/>
      <c r="R264" s="15"/>
      <c r="S264" s="15"/>
    </row>
    <row r="265" spans="2:19" ht="12.75" customHeight="1">
      <c r="B265" s="36"/>
      <c r="C265" s="15"/>
      <c r="D265" s="37"/>
      <c r="E265" s="36"/>
      <c r="F265" s="37"/>
      <c r="G265" s="15"/>
      <c r="H265" s="15"/>
      <c r="I265" s="15"/>
      <c r="J265" s="15"/>
      <c r="K265" s="15"/>
      <c r="L265" s="15"/>
      <c r="M265" s="15"/>
      <c r="N265" s="15"/>
      <c r="O265" s="15"/>
      <c r="P265" s="15"/>
      <c r="Q265" s="15"/>
      <c r="R265" s="15"/>
      <c r="S265" s="15"/>
    </row>
    <row r="266" spans="2:19" ht="12.75" customHeight="1">
      <c r="B266" s="36"/>
      <c r="C266" s="15"/>
      <c r="D266" s="37"/>
      <c r="E266" s="36"/>
      <c r="F266" s="37"/>
      <c r="G266" s="15"/>
      <c r="H266" s="15"/>
      <c r="I266" s="15"/>
      <c r="J266" s="15"/>
      <c r="K266" s="15"/>
      <c r="L266" s="15"/>
      <c r="M266" s="15"/>
      <c r="N266" s="15"/>
      <c r="O266" s="15"/>
      <c r="P266" s="15"/>
      <c r="Q266" s="15"/>
      <c r="R266" s="15"/>
      <c r="S266" s="15"/>
    </row>
    <row r="267" spans="2:19" ht="12.75" customHeight="1">
      <c r="B267" s="36"/>
      <c r="C267" s="15"/>
      <c r="D267" s="37"/>
      <c r="E267" s="36"/>
      <c r="F267" s="37"/>
      <c r="G267" s="15"/>
      <c r="H267" s="15"/>
      <c r="I267" s="15"/>
      <c r="J267" s="15"/>
      <c r="K267" s="15"/>
      <c r="L267" s="15"/>
      <c r="M267" s="15"/>
      <c r="N267" s="15"/>
      <c r="O267" s="15"/>
      <c r="P267" s="15"/>
      <c r="Q267" s="15"/>
      <c r="R267" s="15"/>
      <c r="S267" s="15"/>
    </row>
    <row r="268" spans="2:19" ht="12.75" customHeight="1">
      <c r="B268" s="36"/>
      <c r="C268" s="15"/>
      <c r="D268" s="37"/>
      <c r="E268" s="36"/>
      <c r="F268" s="37"/>
      <c r="G268" s="15"/>
      <c r="H268" s="15"/>
      <c r="I268" s="15"/>
      <c r="J268" s="15"/>
      <c r="K268" s="15"/>
      <c r="L268" s="15"/>
      <c r="M268" s="15"/>
      <c r="N268" s="15"/>
      <c r="O268" s="15"/>
      <c r="P268" s="15"/>
      <c r="Q268" s="15"/>
      <c r="R268" s="15"/>
      <c r="S268" s="15"/>
    </row>
    <row r="269" spans="2:19" ht="12.75" customHeight="1">
      <c r="B269" s="36"/>
      <c r="C269" s="15"/>
      <c r="D269" s="37"/>
      <c r="E269" s="36"/>
      <c r="F269" s="37"/>
      <c r="G269" s="15"/>
      <c r="H269" s="15"/>
      <c r="I269" s="15"/>
      <c r="J269" s="15"/>
      <c r="K269" s="15"/>
      <c r="L269" s="15"/>
      <c r="M269" s="15"/>
      <c r="N269" s="15"/>
      <c r="O269" s="15"/>
      <c r="P269" s="15"/>
      <c r="Q269" s="15"/>
      <c r="R269" s="15"/>
      <c r="S269" s="15"/>
    </row>
    <row r="270" spans="2:19" ht="12.75" customHeight="1">
      <c r="B270" s="36"/>
      <c r="C270" s="15"/>
      <c r="D270" s="37"/>
      <c r="E270" s="36"/>
      <c r="F270" s="37"/>
      <c r="G270" s="15"/>
      <c r="H270" s="15"/>
      <c r="I270" s="15"/>
      <c r="J270" s="15"/>
      <c r="K270" s="15"/>
      <c r="L270" s="15"/>
      <c r="M270" s="15"/>
      <c r="N270" s="15"/>
      <c r="O270" s="15"/>
      <c r="P270" s="15"/>
      <c r="Q270" s="15"/>
      <c r="R270" s="15"/>
      <c r="S270" s="15"/>
    </row>
    <row r="271" spans="2:19" ht="12.75" customHeight="1">
      <c r="B271" s="36"/>
      <c r="C271" s="15"/>
      <c r="D271" s="37"/>
      <c r="E271" s="36"/>
      <c r="F271" s="37"/>
      <c r="G271" s="15"/>
      <c r="H271" s="15"/>
      <c r="I271" s="15"/>
      <c r="J271" s="15"/>
      <c r="K271" s="15"/>
      <c r="L271" s="15"/>
      <c r="M271" s="15"/>
      <c r="N271" s="15"/>
      <c r="O271" s="15"/>
      <c r="P271" s="15"/>
      <c r="Q271" s="15"/>
      <c r="R271" s="15"/>
      <c r="S271" s="15"/>
    </row>
    <row r="272" spans="2:19" ht="12.75" customHeight="1">
      <c r="B272" s="36"/>
      <c r="C272" s="15"/>
      <c r="D272" s="37"/>
      <c r="E272" s="36"/>
      <c r="F272" s="37"/>
      <c r="G272" s="15"/>
      <c r="H272" s="15"/>
      <c r="I272" s="15"/>
      <c r="J272" s="15"/>
      <c r="K272" s="15"/>
      <c r="L272" s="15"/>
      <c r="M272" s="15"/>
      <c r="N272" s="15"/>
      <c r="O272" s="15"/>
      <c r="P272" s="15"/>
      <c r="Q272" s="15"/>
      <c r="R272" s="15"/>
      <c r="S272" s="15"/>
    </row>
    <row r="273" spans="2:19" ht="12.75" customHeight="1">
      <c r="B273" s="36"/>
      <c r="C273" s="15"/>
      <c r="D273" s="37"/>
      <c r="E273" s="36"/>
      <c r="F273" s="37"/>
      <c r="G273" s="15"/>
      <c r="H273" s="15"/>
      <c r="I273" s="15"/>
      <c r="J273" s="15"/>
      <c r="K273" s="15"/>
      <c r="L273" s="15"/>
      <c r="M273" s="15"/>
      <c r="N273" s="15"/>
      <c r="O273" s="15"/>
      <c r="P273" s="15"/>
      <c r="Q273" s="15"/>
      <c r="R273" s="15"/>
      <c r="S273" s="15"/>
    </row>
    <row r="274" spans="2:19" ht="12.75" customHeight="1">
      <c r="B274" s="36"/>
      <c r="C274" s="15"/>
      <c r="D274" s="37"/>
      <c r="E274" s="36"/>
      <c r="F274" s="37"/>
      <c r="G274" s="15"/>
      <c r="H274" s="15"/>
      <c r="I274" s="15"/>
      <c r="J274" s="15"/>
      <c r="K274" s="15"/>
      <c r="L274" s="15"/>
      <c r="M274" s="15"/>
      <c r="N274" s="15"/>
      <c r="O274" s="15"/>
      <c r="P274" s="15"/>
      <c r="Q274" s="15"/>
      <c r="R274" s="15"/>
      <c r="S274" s="15"/>
    </row>
    <row r="275" spans="2:19" ht="12.75" customHeight="1">
      <c r="B275" s="36"/>
      <c r="C275" s="15"/>
      <c r="D275" s="37"/>
      <c r="E275" s="36"/>
      <c r="F275" s="37"/>
      <c r="G275" s="15"/>
      <c r="H275" s="15"/>
      <c r="I275" s="15"/>
      <c r="J275" s="15"/>
      <c r="K275" s="15"/>
      <c r="L275" s="15"/>
      <c r="M275" s="15"/>
      <c r="N275" s="15"/>
      <c r="O275" s="15"/>
      <c r="P275" s="15"/>
      <c r="Q275" s="15"/>
      <c r="R275" s="15"/>
      <c r="S275" s="15"/>
    </row>
    <row r="276" spans="2:19" ht="12.75" customHeight="1">
      <c r="B276" s="36"/>
      <c r="C276" s="15"/>
      <c r="D276" s="37"/>
      <c r="E276" s="36"/>
      <c r="F276" s="37"/>
      <c r="G276" s="15"/>
      <c r="H276" s="15"/>
      <c r="I276" s="15"/>
      <c r="J276" s="15"/>
      <c r="K276" s="15"/>
      <c r="L276" s="15"/>
      <c r="M276" s="15"/>
      <c r="N276" s="15"/>
      <c r="O276" s="15"/>
      <c r="P276" s="15"/>
      <c r="Q276" s="15"/>
      <c r="R276" s="15"/>
      <c r="S276" s="15"/>
    </row>
    <row r="277" spans="2:19" ht="12.75" customHeight="1">
      <c r="B277" s="36"/>
      <c r="C277" s="15"/>
      <c r="D277" s="37"/>
      <c r="E277" s="36"/>
      <c r="F277" s="37"/>
      <c r="G277" s="15"/>
      <c r="H277" s="15"/>
      <c r="I277" s="15"/>
      <c r="J277" s="15"/>
      <c r="K277" s="15"/>
      <c r="L277" s="15"/>
      <c r="M277" s="15"/>
      <c r="N277" s="15"/>
      <c r="O277" s="15"/>
      <c r="P277" s="15"/>
      <c r="Q277" s="15"/>
      <c r="R277" s="15"/>
      <c r="S277" s="15"/>
    </row>
    <row r="278" spans="2:19" ht="12.75" customHeight="1">
      <c r="B278" s="36"/>
      <c r="C278" s="15"/>
      <c r="D278" s="37"/>
      <c r="E278" s="36"/>
      <c r="F278" s="37"/>
      <c r="G278" s="15"/>
      <c r="H278" s="15"/>
      <c r="I278" s="15"/>
      <c r="J278" s="15"/>
      <c r="K278" s="15"/>
      <c r="L278" s="15"/>
      <c r="M278" s="15"/>
      <c r="N278" s="15"/>
      <c r="O278" s="15"/>
      <c r="P278" s="15"/>
      <c r="Q278" s="15"/>
      <c r="R278" s="15"/>
      <c r="S278" s="15"/>
    </row>
    <row r="279" spans="2:19" ht="12.75" customHeight="1">
      <c r="B279" s="36"/>
      <c r="C279" s="15"/>
      <c r="D279" s="37"/>
      <c r="E279" s="36"/>
      <c r="F279" s="37"/>
      <c r="G279" s="15"/>
      <c r="H279" s="15"/>
      <c r="I279" s="15"/>
      <c r="J279" s="15"/>
      <c r="K279" s="15"/>
      <c r="L279" s="15"/>
      <c r="M279" s="15"/>
      <c r="N279" s="15"/>
      <c r="O279" s="15"/>
      <c r="P279" s="15"/>
      <c r="Q279" s="15"/>
      <c r="R279" s="15"/>
      <c r="S279" s="15"/>
    </row>
    <row r="280" spans="2:19" ht="12.75" customHeight="1">
      <c r="B280" s="36"/>
      <c r="C280" s="15"/>
      <c r="D280" s="37"/>
      <c r="E280" s="36"/>
      <c r="F280" s="37"/>
      <c r="G280" s="15"/>
      <c r="H280" s="15"/>
      <c r="I280" s="15"/>
      <c r="J280" s="15"/>
      <c r="K280" s="15"/>
      <c r="L280" s="15"/>
      <c r="M280" s="15"/>
      <c r="N280" s="15"/>
      <c r="O280" s="15"/>
      <c r="P280" s="15"/>
      <c r="Q280" s="15"/>
      <c r="R280" s="15"/>
      <c r="S280" s="15"/>
    </row>
    <row r="281" spans="2:19" ht="12.75" customHeight="1">
      <c r="B281" s="36"/>
      <c r="C281" s="15"/>
      <c r="D281" s="37"/>
      <c r="E281" s="36"/>
      <c r="F281" s="37"/>
      <c r="G281" s="15"/>
      <c r="H281" s="15"/>
      <c r="I281" s="15"/>
      <c r="J281" s="15"/>
      <c r="K281" s="15"/>
      <c r="L281" s="15"/>
      <c r="M281" s="15"/>
      <c r="N281" s="15"/>
      <c r="O281" s="15"/>
      <c r="P281" s="15"/>
      <c r="Q281" s="15"/>
      <c r="R281" s="15"/>
      <c r="S281" s="15"/>
    </row>
    <row r="282" spans="2:19" ht="12.75" customHeight="1">
      <c r="B282" s="36"/>
      <c r="C282" s="15"/>
      <c r="D282" s="37"/>
      <c r="E282" s="36"/>
      <c r="F282" s="37"/>
      <c r="G282" s="15"/>
      <c r="H282" s="15"/>
      <c r="I282" s="15"/>
      <c r="J282" s="15"/>
      <c r="K282" s="15"/>
      <c r="L282" s="15"/>
      <c r="M282" s="15"/>
      <c r="N282" s="15"/>
      <c r="O282" s="15"/>
      <c r="P282" s="15"/>
      <c r="Q282" s="15"/>
      <c r="R282" s="15"/>
      <c r="S282" s="15"/>
    </row>
    <row r="283" spans="2:19" ht="12.75" customHeight="1">
      <c r="B283" s="36"/>
      <c r="C283" s="15"/>
      <c r="D283" s="37"/>
      <c r="E283" s="36"/>
      <c r="F283" s="37"/>
      <c r="G283" s="15"/>
      <c r="H283" s="15"/>
      <c r="I283" s="15"/>
      <c r="J283" s="15"/>
      <c r="K283" s="15"/>
      <c r="L283" s="15"/>
      <c r="M283" s="15"/>
      <c r="N283" s="15"/>
      <c r="O283" s="15"/>
      <c r="P283" s="15"/>
      <c r="Q283" s="15"/>
      <c r="R283" s="15"/>
      <c r="S283" s="15"/>
    </row>
    <row r="284" spans="2:19" ht="12.75" customHeight="1">
      <c r="B284" s="36"/>
      <c r="C284" s="15"/>
      <c r="D284" s="37"/>
      <c r="E284" s="36"/>
      <c r="F284" s="37"/>
      <c r="G284" s="15"/>
      <c r="H284" s="15"/>
      <c r="I284" s="15"/>
      <c r="J284" s="15"/>
      <c r="K284" s="15"/>
      <c r="L284" s="15"/>
      <c r="M284" s="15"/>
      <c r="N284" s="15"/>
      <c r="O284" s="15"/>
      <c r="P284" s="15"/>
      <c r="Q284" s="15"/>
      <c r="R284" s="15"/>
      <c r="S284" s="15"/>
    </row>
    <row r="285" spans="2:19" ht="12.75" customHeight="1">
      <c r="B285" s="36"/>
      <c r="C285" s="15"/>
      <c r="D285" s="37"/>
      <c r="E285" s="36"/>
      <c r="F285" s="37"/>
      <c r="G285" s="15"/>
      <c r="H285" s="15"/>
      <c r="I285" s="15"/>
      <c r="J285" s="15"/>
      <c r="K285" s="15"/>
      <c r="L285" s="15"/>
      <c r="M285" s="15"/>
      <c r="N285" s="15"/>
      <c r="O285" s="15"/>
      <c r="P285" s="15"/>
      <c r="Q285" s="15"/>
      <c r="R285" s="15"/>
      <c r="S285" s="15"/>
    </row>
    <row r="286" spans="2:19" ht="12.75" customHeight="1">
      <c r="B286" s="36"/>
      <c r="C286" s="15"/>
      <c r="D286" s="37"/>
      <c r="E286" s="36"/>
      <c r="F286" s="37"/>
      <c r="G286" s="15"/>
      <c r="H286" s="15"/>
      <c r="I286" s="15"/>
      <c r="J286" s="15"/>
      <c r="K286" s="15"/>
      <c r="L286" s="15"/>
      <c r="M286" s="15"/>
      <c r="N286" s="15"/>
      <c r="O286" s="15"/>
      <c r="P286" s="15"/>
      <c r="Q286" s="15"/>
      <c r="R286" s="15"/>
      <c r="S286" s="15"/>
    </row>
    <row r="287" spans="2:19" ht="12.75" customHeight="1">
      <c r="B287" s="36"/>
      <c r="C287" s="15"/>
      <c r="D287" s="37"/>
      <c r="E287" s="36"/>
      <c r="F287" s="37"/>
      <c r="G287" s="15"/>
      <c r="H287" s="15"/>
      <c r="I287" s="15"/>
      <c r="J287" s="15"/>
      <c r="K287" s="15"/>
      <c r="L287" s="15"/>
      <c r="M287" s="15"/>
      <c r="N287" s="15"/>
      <c r="O287" s="15"/>
      <c r="P287" s="15"/>
      <c r="Q287" s="15"/>
      <c r="R287" s="15"/>
      <c r="S287" s="15"/>
    </row>
    <row r="288" spans="2:19" ht="12.75" customHeight="1">
      <c r="B288" s="36"/>
      <c r="C288" s="15"/>
      <c r="D288" s="37"/>
      <c r="E288" s="36"/>
      <c r="F288" s="37"/>
      <c r="G288" s="15"/>
      <c r="H288" s="15"/>
      <c r="I288" s="15"/>
      <c r="J288" s="15"/>
      <c r="K288" s="15"/>
      <c r="L288" s="15"/>
      <c r="M288" s="15"/>
      <c r="N288" s="15"/>
      <c r="O288" s="15"/>
      <c r="P288" s="15"/>
      <c r="Q288" s="15"/>
      <c r="R288" s="15"/>
      <c r="S288" s="15"/>
    </row>
    <row r="289" spans="2:19" ht="12.75" customHeight="1">
      <c r="B289" s="36"/>
      <c r="C289" s="15"/>
      <c r="D289" s="37"/>
      <c r="E289" s="36"/>
      <c r="F289" s="37"/>
      <c r="G289" s="15"/>
      <c r="H289" s="15"/>
      <c r="I289" s="15"/>
      <c r="J289" s="15"/>
      <c r="K289" s="15"/>
      <c r="L289" s="15"/>
      <c r="M289" s="15"/>
      <c r="N289" s="15"/>
      <c r="O289" s="15"/>
      <c r="P289" s="15"/>
      <c r="Q289" s="15"/>
      <c r="R289" s="15"/>
      <c r="S289" s="15"/>
    </row>
    <row r="290" spans="2:19" ht="12.75" customHeight="1">
      <c r="B290" s="36"/>
      <c r="C290" s="15"/>
      <c r="D290" s="37"/>
      <c r="E290" s="36"/>
      <c r="F290" s="37"/>
      <c r="G290" s="15"/>
      <c r="H290" s="15"/>
      <c r="I290" s="15"/>
      <c r="J290" s="15"/>
      <c r="K290" s="15"/>
      <c r="L290" s="15"/>
      <c r="M290" s="15"/>
      <c r="N290" s="15"/>
      <c r="O290" s="15"/>
      <c r="P290" s="15"/>
      <c r="Q290" s="15"/>
      <c r="R290" s="15"/>
      <c r="S290" s="15"/>
    </row>
    <row r="291" spans="2:19" ht="12.75" customHeight="1">
      <c r="B291" s="36"/>
      <c r="C291" s="15"/>
      <c r="D291" s="37"/>
      <c r="E291" s="36"/>
      <c r="F291" s="37"/>
      <c r="G291" s="15"/>
      <c r="H291" s="15"/>
      <c r="I291" s="15"/>
      <c r="J291" s="15"/>
      <c r="K291" s="15"/>
      <c r="L291" s="15"/>
      <c r="M291" s="15"/>
      <c r="N291" s="15"/>
      <c r="O291" s="15"/>
      <c r="P291" s="15"/>
      <c r="Q291" s="15"/>
      <c r="R291" s="15"/>
      <c r="S291" s="15"/>
    </row>
    <row r="292" spans="2:19" ht="12.75" customHeight="1">
      <c r="B292" s="36"/>
      <c r="C292" s="15"/>
      <c r="D292" s="37"/>
      <c r="E292" s="36"/>
      <c r="F292" s="37"/>
      <c r="G292" s="15"/>
      <c r="H292" s="15"/>
      <c r="I292" s="15"/>
      <c r="J292" s="15"/>
      <c r="K292" s="15"/>
      <c r="L292" s="15"/>
      <c r="M292" s="15"/>
      <c r="N292" s="15"/>
      <c r="O292" s="15"/>
      <c r="P292" s="15"/>
      <c r="Q292" s="15"/>
      <c r="R292" s="15"/>
      <c r="S292" s="15"/>
    </row>
    <row r="293" spans="2:19" ht="12.75" customHeight="1">
      <c r="B293" s="36"/>
      <c r="C293" s="15"/>
      <c r="D293" s="37"/>
      <c r="E293" s="36"/>
      <c r="F293" s="37"/>
      <c r="G293" s="15"/>
      <c r="H293" s="15"/>
      <c r="I293" s="15"/>
      <c r="J293" s="15"/>
      <c r="K293" s="15"/>
      <c r="L293" s="15"/>
      <c r="M293" s="15"/>
      <c r="N293" s="15"/>
      <c r="O293" s="15"/>
      <c r="P293" s="15"/>
      <c r="Q293" s="15"/>
      <c r="R293" s="15"/>
      <c r="S293" s="15"/>
    </row>
    <row r="294" spans="2:19" ht="12.75" customHeight="1">
      <c r="B294" s="36"/>
      <c r="C294" s="15"/>
      <c r="D294" s="37"/>
      <c r="E294" s="36"/>
      <c r="F294" s="37"/>
      <c r="G294" s="15"/>
      <c r="H294" s="15"/>
      <c r="I294" s="15"/>
      <c r="J294" s="15"/>
      <c r="K294" s="15"/>
      <c r="L294" s="15"/>
      <c r="M294" s="15"/>
      <c r="N294" s="15"/>
      <c r="O294" s="15"/>
      <c r="P294" s="15"/>
      <c r="Q294" s="15"/>
      <c r="R294" s="15"/>
      <c r="S294" s="15"/>
    </row>
    <row r="295" spans="2:19" ht="12.75" customHeight="1">
      <c r="B295" s="36"/>
      <c r="C295" s="15"/>
      <c r="D295" s="37"/>
      <c r="E295" s="36"/>
      <c r="F295" s="37"/>
      <c r="G295" s="15"/>
      <c r="H295" s="15"/>
      <c r="I295" s="15"/>
      <c r="J295" s="15"/>
      <c r="K295" s="15"/>
      <c r="L295" s="15"/>
      <c r="M295" s="15"/>
      <c r="N295" s="15"/>
      <c r="O295" s="15"/>
      <c r="P295" s="15"/>
      <c r="Q295" s="15"/>
      <c r="R295" s="15"/>
      <c r="S295" s="15"/>
    </row>
    <row r="296" spans="2:19" ht="12.75" customHeight="1">
      <c r="B296" s="36"/>
      <c r="C296" s="15"/>
      <c r="D296" s="37"/>
      <c r="E296" s="36"/>
      <c r="F296" s="37"/>
      <c r="G296" s="15"/>
      <c r="H296" s="15"/>
      <c r="I296" s="15"/>
      <c r="J296" s="15"/>
      <c r="K296" s="15"/>
      <c r="L296" s="15"/>
      <c r="M296" s="15"/>
      <c r="N296" s="15"/>
      <c r="O296" s="15"/>
      <c r="P296" s="15"/>
      <c r="Q296" s="15"/>
      <c r="R296" s="15"/>
      <c r="S296" s="15"/>
    </row>
    <row r="297" spans="2:19" ht="12.75" customHeight="1">
      <c r="B297" s="36"/>
      <c r="C297" s="15"/>
      <c r="D297" s="37"/>
      <c r="E297" s="36"/>
      <c r="F297" s="37"/>
      <c r="G297" s="15"/>
      <c r="H297" s="15"/>
      <c r="I297" s="15"/>
      <c r="J297" s="15"/>
      <c r="K297" s="15"/>
      <c r="L297" s="15"/>
      <c r="M297" s="15"/>
      <c r="N297" s="15"/>
      <c r="O297" s="15"/>
      <c r="P297" s="15"/>
      <c r="Q297" s="15"/>
      <c r="R297" s="15"/>
      <c r="S297" s="15"/>
    </row>
    <row r="298" spans="2:19" ht="12.75" customHeight="1">
      <c r="B298" s="36"/>
      <c r="C298" s="15"/>
      <c r="D298" s="37"/>
      <c r="E298" s="36"/>
      <c r="F298" s="37"/>
      <c r="G298" s="15"/>
      <c r="H298" s="15"/>
      <c r="I298" s="15"/>
      <c r="J298" s="15"/>
      <c r="K298" s="15"/>
      <c r="L298" s="15"/>
      <c r="M298" s="15"/>
      <c r="N298" s="15"/>
      <c r="O298" s="15"/>
      <c r="P298" s="15"/>
      <c r="Q298" s="15"/>
      <c r="R298" s="15"/>
      <c r="S298" s="15"/>
    </row>
    <row r="299" spans="2:19" ht="12.75" customHeight="1">
      <c r="B299" s="36"/>
      <c r="C299" s="15"/>
      <c r="D299" s="37"/>
      <c r="E299" s="36"/>
      <c r="F299" s="37"/>
      <c r="G299" s="15"/>
      <c r="H299" s="15"/>
      <c r="I299" s="15"/>
      <c r="J299" s="15"/>
      <c r="K299" s="15"/>
      <c r="L299" s="15"/>
      <c r="M299" s="15"/>
      <c r="N299" s="15"/>
      <c r="O299" s="15"/>
      <c r="P299" s="15"/>
      <c r="Q299" s="15"/>
      <c r="R299" s="15"/>
      <c r="S299" s="15"/>
    </row>
    <row r="300" spans="2:19" ht="12.75" customHeight="1">
      <c r="B300" s="36"/>
      <c r="C300" s="15"/>
      <c r="D300" s="37"/>
      <c r="E300" s="36"/>
      <c r="F300" s="37"/>
      <c r="G300" s="15"/>
      <c r="H300" s="15"/>
      <c r="I300" s="15"/>
      <c r="J300" s="15"/>
      <c r="K300" s="15"/>
      <c r="L300" s="15"/>
      <c r="M300" s="15"/>
      <c r="N300" s="15"/>
      <c r="O300" s="15"/>
      <c r="P300" s="15"/>
      <c r="Q300" s="15"/>
      <c r="R300" s="15"/>
      <c r="S300" s="15"/>
    </row>
    <row r="301" spans="2:19" ht="12.75" customHeight="1">
      <c r="B301" s="36"/>
      <c r="C301" s="15"/>
      <c r="D301" s="37"/>
      <c r="E301" s="36"/>
      <c r="F301" s="37"/>
      <c r="G301" s="15"/>
      <c r="H301" s="15"/>
      <c r="I301" s="15"/>
      <c r="J301" s="15"/>
      <c r="K301" s="15"/>
      <c r="L301" s="15"/>
      <c r="M301" s="15"/>
      <c r="N301" s="15"/>
      <c r="O301" s="15"/>
      <c r="P301" s="15"/>
      <c r="Q301" s="15"/>
      <c r="R301" s="15"/>
      <c r="S301" s="15"/>
    </row>
    <row r="302" spans="2:19" ht="12.75" customHeight="1">
      <c r="B302" s="36"/>
      <c r="C302" s="15"/>
      <c r="D302" s="37"/>
      <c r="E302" s="36"/>
      <c r="F302" s="37"/>
      <c r="G302" s="15"/>
      <c r="H302" s="15"/>
      <c r="I302" s="15"/>
      <c r="J302" s="15"/>
      <c r="K302" s="15"/>
      <c r="L302" s="15"/>
      <c r="M302" s="15"/>
      <c r="N302" s="15"/>
      <c r="O302" s="15"/>
      <c r="P302" s="15"/>
      <c r="Q302" s="15"/>
      <c r="R302" s="15"/>
      <c r="S302" s="15"/>
    </row>
    <row r="303" spans="2:19" ht="12.75" customHeight="1">
      <c r="B303" s="36"/>
      <c r="C303" s="15"/>
      <c r="D303" s="37"/>
      <c r="E303" s="36"/>
      <c r="F303" s="37"/>
      <c r="G303" s="15"/>
      <c r="H303" s="15"/>
      <c r="I303" s="15"/>
      <c r="J303" s="15"/>
      <c r="K303" s="15"/>
      <c r="L303" s="15"/>
      <c r="M303" s="15"/>
      <c r="N303" s="15"/>
      <c r="O303" s="15"/>
      <c r="P303" s="15"/>
      <c r="Q303" s="15"/>
      <c r="R303" s="15"/>
      <c r="S303" s="15"/>
    </row>
    <row r="304" spans="2:19" ht="12.75" customHeight="1">
      <c r="B304" s="36"/>
      <c r="C304" s="15"/>
      <c r="D304" s="37"/>
      <c r="E304" s="36"/>
      <c r="F304" s="37"/>
      <c r="G304" s="15"/>
      <c r="H304" s="15"/>
      <c r="I304" s="15"/>
      <c r="J304" s="15"/>
      <c r="K304" s="15"/>
      <c r="L304" s="15"/>
      <c r="M304" s="15"/>
      <c r="N304" s="15"/>
      <c r="O304" s="15"/>
      <c r="P304" s="15"/>
      <c r="Q304" s="15"/>
      <c r="R304" s="15"/>
      <c r="S304" s="15"/>
    </row>
    <row r="305" spans="2:19" ht="12.75" customHeight="1">
      <c r="B305" s="36"/>
      <c r="C305" s="15"/>
      <c r="D305" s="37"/>
      <c r="E305" s="36"/>
      <c r="F305" s="37"/>
      <c r="G305" s="15"/>
      <c r="H305" s="15"/>
      <c r="I305" s="15"/>
      <c r="J305" s="15"/>
      <c r="K305" s="15"/>
      <c r="L305" s="15"/>
      <c r="M305" s="15"/>
      <c r="N305" s="15"/>
      <c r="O305" s="15"/>
      <c r="P305" s="15"/>
      <c r="Q305" s="15"/>
      <c r="R305" s="15"/>
      <c r="S305" s="15"/>
    </row>
    <row r="306" spans="2:19" ht="12.75" customHeight="1">
      <c r="B306" s="36"/>
      <c r="C306" s="15"/>
      <c r="D306" s="37"/>
      <c r="E306" s="36"/>
      <c r="F306" s="37"/>
      <c r="G306" s="15"/>
      <c r="H306" s="15"/>
      <c r="I306" s="15"/>
      <c r="J306" s="15"/>
      <c r="K306" s="15"/>
      <c r="L306" s="15"/>
      <c r="M306" s="15"/>
      <c r="N306" s="15"/>
      <c r="O306" s="15"/>
      <c r="P306" s="15"/>
      <c r="Q306" s="15"/>
      <c r="R306" s="15"/>
      <c r="S306" s="15"/>
    </row>
    <row r="307" spans="2:19" ht="12.75" customHeight="1">
      <c r="B307" s="36"/>
      <c r="C307" s="15"/>
      <c r="D307" s="37"/>
      <c r="E307" s="36"/>
      <c r="F307" s="37"/>
      <c r="G307" s="15"/>
      <c r="H307" s="15"/>
      <c r="I307" s="15"/>
      <c r="J307" s="15"/>
      <c r="K307" s="15"/>
      <c r="L307" s="15"/>
      <c r="M307" s="15"/>
      <c r="N307" s="15"/>
      <c r="O307" s="15"/>
      <c r="P307" s="15"/>
      <c r="Q307" s="15"/>
      <c r="R307" s="15"/>
      <c r="S307" s="15"/>
    </row>
    <row r="308" spans="2:19" ht="12.75" customHeight="1">
      <c r="B308" s="36"/>
      <c r="C308" s="15"/>
      <c r="D308" s="37"/>
      <c r="E308" s="36"/>
      <c r="F308" s="37"/>
      <c r="G308" s="15"/>
      <c r="H308" s="15"/>
      <c r="I308" s="15"/>
      <c r="J308" s="15"/>
      <c r="K308" s="15"/>
      <c r="L308" s="15"/>
      <c r="M308" s="15"/>
      <c r="N308" s="15"/>
      <c r="O308" s="15"/>
      <c r="P308" s="15"/>
      <c r="Q308" s="15"/>
      <c r="R308" s="15"/>
      <c r="S308" s="15"/>
    </row>
    <row r="309" spans="2:19" ht="12.75" customHeight="1">
      <c r="B309" s="36"/>
      <c r="C309" s="15"/>
      <c r="D309" s="37"/>
      <c r="E309" s="36"/>
      <c r="F309" s="37"/>
      <c r="G309" s="15"/>
      <c r="H309" s="15"/>
      <c r="I309" s="15"/>
      <c r="J309" s="15"/>
      <c r="K309" s="15"/>
      <c r="L309" s="15"/>
      <c r="M309" s="15"/>
      <c r="N309" s="15"/>
      <c r="O309" s="15"/>
      <c r="P309" s="15"/>
      <c r="Q309" s="15"/>
      <c r="R309" s="15"/>
      <c r="S309" s="15"/>
    </row>
    <row r="310" spans="2:19" ht="12.75" customHeight="1">
      <c r="B310" s="36"/>
      <c r="C310" s="15"/>
      <c r="D310" s="37"/>
      <c r="E310" s="36"/>
      <c r="F310" s="37"/>
      <c r="G310" s="15"/>
      <c r="H310" s="15"/>
      <c r="I310" s="15"/>
      <c r="J310" s="15"/>
      <c r="K310" s="15"/>
      <c r="L310" s="15"/>
      <c r="M310" s="15"/>
      <c r="N310" s="15"/>
      <c r="O310" s="15"/>
      <c r="P310" s="15"/>
      <c r="Q310" s="15"/>
      <c r="R310" s="15"/>
      <c r="S310" s="15"/>
    </row>
    <row r="311" spans="2:19" ht="12.75" customHeight="1">
      <c r="B311" s="36"/>
      <c r="C311" s="15"/>
      <c r="D311" s="37"/>
      <c r="E311" s="36"/>
      <c r="F311" s="37"/>
      <c r="G311" s="15"/>
      <c r="H311" s="15"/>
      <c r="I311" s="15"/>
      <c r="J311" s="15"/>
      <c r="K311" s="15"/>
      <c r="L311" s="15"/>
      <c r="M311" s="15"/>
      <c r="N311" s="15"/>
      <c r="O311" s="15"/>
      <c r="P311" s="15"/>
      <c r="Q311" s="15"/>
      <c r="R311" s="15"/>
      <c r="S311" s="15"/>
    </row>
    <row r="312" spans="2:19" ht="12.75" customHeight="1">
      <c r="B312" s="36"/>
      <c r="C312" s="15"/>
      <c r="D312" s="37"/>
      <c r="E312" s="36"/>
      <c r="F312" s="37"/>
      <c r="G312" s="15"/>
      <c r="H312" s="15"/>
      <c r="I312" s="15"/>
      <c r="J312" s="15"/>
      <c r="K312" s="15"/>
      <c r="L312" s="15"/>
      <c r="M312" s="15"/>
      <c r="N312" s="15"/>
      <c r="O312" s="15"/>
      <c r="P312" s="15"/>
      <c r="Q312" s="15"/>
      <c r="R312" s="15"/>
      <c r="S312" s="15"/>
    </row>
    <row r="313" spans="2:19" ht="12.75" customHeight="1">
      <c r="B313" s="36"/>
      <c r="C313" s="15"/>
      <c r="D313" s="37"/>
      <c r="E313" s="36"/>
      <c r="F313" s="37"/>
      <c r="G313" s="15"/>
      <c r="H313" s="15"/>
      <c r="I313" s="15"/>
      <c r="J313" s="15"/>
      <c r="K313" s="15"/>
      <c r="L313" s="15"/>
      <c r="M313" s="15"/>
      <c r="N313" s="15"/>
      <c r="O313" s="15"/>
      <c r="P313" s="15"/>
      <c r="Q313" s="15"/>
      <c r="R313" s="15"/>
      <c r="S313" s="15"/>
    </row>
    <row r="314" spans="2:19" ht="12.75" customHeight="1">
      <c r="B314" s="36"/>
      <c r="C314" s="15"/>
      <c r="D314" s="37"/>
      <c r="E314" s="36"/>
      <c r="F314" s="37"/>
      <c r="G314" s="15"/>
      <c r="H314" s="15"/>
      <c r="I314" s="15"/>
      <c r="J314" s="15"/>
      <c r="K314" s="15"/>
      <c r="L314" s="15"/>
      <c r="M314" s="15"/>
      <c r="N314" s="15"/>
      <c r="O314" s="15"/>
      <c r="P314" s="15"/>
      <c r="Q314" s="15"/>
      <c r="R314" s="15"/>
      <c r="S314" s="15"/>
    </row>
    <row r="315" spans="2:19" ht="12.75" customHeight="1">
      <c r="B315" s="36"/>
      <c r="C315" s="15"/>
      <c r="D315" s="37"/>
      <c r="E315" s="36"/>
      <c r="F315" s="37"/>
      <c r="G315" s="15"/>
      <c r="H315" s="15"/>
      <c r="I315" s="15"/>
      <c r="J315" s="15"/>
      <c r="K315" s="15"/>
      <c r="L315" s="15"/>
      <c r="M315" s="15"/>
      <c r="N315" s="15"/>
      <c r="O315" s="15"/>
      <c r="P315" s="15"/>
      <c r="Q315" s="15"/>
      <c r="R315" s="15"/>
      <c r="S315" s="15"/>
    </row>
    <row r="316" spans="2:19" ht="12.75" customHeight="1">
      <c r="B316" s="36"/>
      <c r="C316" s="15"/>
      <c r="D316" s="37"/>
      <c r="E316" s="36"/>
      <c r="F316" s="37"/>
      <c r="G316" s="15"/>
      <c r="H316" s="15"/>
      <c r="I316" s="15"/>
      <c r="J316" s="15"/>
      <c r="K316" s="15"/>
      <c r="L316" s="15"/>
      <c r="M316" s="15"/>
      <c r="N316" s="15"/>
      <c r="O316" s="15"/>
      <c r="P316" s="15"/>
      <c r="Q316" s="15"/>
      <c r="R316" s="15"/>
      <c r="S316" s="15"/>
    </row>
    <row r="317" spans="2:19" ht="12.75" customHeight="1">
      <c r="B317" s="36"/>
      <c r="C317" s="15"/>
      <c r="D317" s="37"/>
      <c r="E317" s="36"/>
      <c r="F317" s="37"/>
      <c r="G317" s="15"/>
      <c r="H317" s="15"/>
      <c r="I317" s="15"/>
      <c r="J317" s="15"/>
      <c r="K317" s="15"/>
      <c r="L317" s="15"/>
      <c r="M317" s="15"/>
      <c r="N317" s="15"/>
      <c r="O317" s="15"/>
      <c r="P317" s="15"/>
      <c r="Q317" s="15"/>
      <c r="R317" s="15"/>
      <c r="S317" s="15"/>
    </row>
    <row r="318" spans="2:19" ht="12.75" customHeight="1">
      <c r="B318" s="36"/>
      <c r="C318" s="15"/>
      <c r="D318" s="37"/>
      <c r="E318" s="36"/>
      <c r="F318" s="37"/>
      <c r="G318" s="15"/>
      <c r="H318" s="15"/>
      <c r="I318" s="15"/>
      <c r="J318" s="15"/>
      <c r="K318" s="15"/>
      <c r="L318" s="15"/>
      <c r="M318" s="15"/>
      <c r="N318" s="15"/>
      <c r="O318" s="15"/>
      <c r="P318" s="15"/>
      <c r="Q318" s="15"/>
      <c r="R318" s="15"/>
      <c r="S318" s="15"/>
    </row>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282">
    <mergeCell ref="A2:A22"/>
    <mergeCell ref="B2:B22"/>
    <mergeCell ref="C4:C6"/>
    <mergeCell ref="D4:D6"/>
    <mergeCell ref="L4:L6"/>
    <mergeCell ref="M4:M6"/>
    <mergeCell ref="C7:C10"/>
    <mergeCell ref="D7:D10"/>
    <mergeCell ref="L7:L10"/>
    <mergeCell ref="M7:M10"/>
    <mergeCell ref="O7:O10"/>
    <mergeCell ref="C11:C14"/>
    <mergeCell ref="D11:D14"/>
    <mergeCell ref="L11:L14"/>
    <mergeCell ref="M11:M14"/>
    <mergeCell ref="O11:O14"/>
    <mergeCell ref="C16:C17"/>
    <mergeCell ref="D16:D17"/>
    <mergeCell ref="L16:L17"/>
    <mergeCell ref="M16:M17"/>
    <mergeCell ref="O16:O17"/>
    <mergeCell ref="S16:S17"/>
    <mergeCell ref="C20:C21"/>
    <mergeCell ref="D20:D21"/>
    <mergeCell ref="L20:L21"/>
    <mergeCell ref="M20:M21"/>
    <mergeCell ref="O20:O21"/>
    <mergeCell ref="A23:A34"/>
    <mergeCell ref="B23:B34"/>
    <mergeCell ref="C23:C25"/>
    <mergeCell ref="D23:D25"/>
    <mergeCell ref="L23:L25"/>
    <mergeCell ref="M23:M25"/>
    <mergeCell ref="C28:C29"/>
    <mergeCell ref="D28:D29"/>
    <mergeCell ref="L28:L29"/>
    <mergeCell ref="M28:M29"/>
    <mergeCell ref="C30:C33"/>
    <mergeCell ref="D30:D33"/>
    <mergeCell ref="L30:L33"/>
    <mergeCell ref="M30:M33"/>
    <mergeCell ref="S30:S33"/>
    <mergeCell ref="A35:A53"/>
    <mergeCell ref="B35:B53"/>
    <mergeCell ref="C35:C38"/>
    <mergeCell ref="D35:D38"/>
    <mergeCell ref="L35:L38"/>
    <mergeCell ref="M35:M38"/>
    <mergeCell ref="C39:C42"/>
    <mergeCell ref="D39:D42"/>
    <mergeCell ref="L39:L42"/>
    <mergeCell ref="M39:M42"/>
    <mergeCell ref="C43:C44"/>
    <mergeCell ref="D43:D44"/>
    <mergeCell ref="L43:L44"/>
    <mergeCell ref="M43:M44"/>
    <mergeCell ref="C45:C47"/>
    <mergeCell ref="D45:D47"/>
    <mergeCell ref="L45:L47"/>
    <mergeCell ref="M45:M47"/>
    <mergeCell ref="C48:C53"/>
    <mergeCell ref="D48:D53"/>
    <mergeCell ref="L48:L53"/>
    <mergeCell ref="M48:M53"/>
    <mergeCell ref="A54:A61"/>
    <mergeCell ref="B54:B61"/>
    <mergeCell ref="C55:C59"/>
    <mergeCell ref="D55:D59"/>
    <mergeCell ref="L55:L59"/>
    <mergeCell ref="M55:M59"/>
    <mergeCell ref="O55:O59"/>
    <mergeCell ref="C60:C61"/>
    <mergeCell ref="D60:D61"/>
    <mergeCell ref="L60:L61"/>
    <mergeCell ref="M60:M61"/>
    <mergeCell ref="O60:O61"/>
    <mergeCell ref="A62:A71"/>
    <mergeCell ref="B62:B71"/>
    <mergeCell ref="C62:C64"/>
    <mergeCell ref="D62:D64"/>
    <mergeCell ref="L62:L64"/>
    <mergeCell ref="M62:M64"/>
    <mergeCell ref="O62:O64"/>
    <mergeCell ref="C65:C66"/>
    <mergeCell ref="D65:D66"/>
    <mergeCell ref="L65:L66"/>
    <mergeCell ref="M65:M66"/>
    <mergeCell ref="O65:O66"/>
    <mergeCell ref="C67:C68"/>
    <mergeCell ref="D67:D68"/>
    <mergeCell ref="L67:L68"/>
    <mergeCell ref="M67:M68"/>
    <mergeCell ref="O67:O68"/>
    <mergeCell ref="C69:C71"/>
    <mergeCell ref="D69:D71"/>
    <mergeCell ref="L69:L71"/>
    <mergeCell ref="M69:M71"/>
    <mergeCell ref="O69:O71"/>
    <mergeCell ref="A72:A83"/>
    <mergeCell ref="B72:B83"/>
    <mergeCell ref="C72:C76"/>
    <mergeCell ref="D72:D76"/>
    <mergeCell ref="L72:L76"/>
    <mergeCell ref="M72:M76"/>
    <mergeCell ref="O72:O76"/>
    <mergeCell ref="C78:C79"/>
    <mergeCell ref="D78:D79"/>
    <mergeCell ref="L78:L79"/>
    <mergeCell ref="M78:M79"/>
    <mergeCell ref="O78:O79"/>
    <mergeCell ref="C82:C83"/>
    <mergeCell ref="D82:D83"/>
    <mergeCell ref="L82:L83"/>
    <mergeCell ref="M82:M83"/>
    <mergeCell ref="O82:O83"/>
    <mergeCell ref="A84:A86"/>
    <mergeCell ref="B84:B86"/>
    <mergeCell ref="A87:A97"/>
    <mergeCell ref="B87:B97"/>
    <mergeCell ref="C88:C90"/>
    <mergeCell ref="D88:D90"/>
    <mergeCell ref="L88:L90"/>
    <mergeCell ref="M88:M90"/>
    <mergeCell ref="C92:C93"/>
    <mergeCell ref="D92:D93"/>
    <mergeCell ref="L92:L93"/>
    <mergeCell ref="M92:M93"/>
    <mergeCell ref="O92:O93"/>
    <mergeCell ref="C94:C96"/>
    <mergeCell ref="D94:D96"/>
    <mergeCell ref="L94:L96"/>
    <mergeCell ref="M94:M96"/>
    <mergeCell ref="O94:O96"/>
    <mergeCell ref="A98:A105"/>
    <mergeCell ref="B98:B105"/>
    <mergeCell ref="C98:C99"/>
    <mergeCell ref="D98:D99"/>
    <mergeCell ref="L98:L99"/>
    <mergeCell ref="M98:M99"/>
    <mergeCell ref="O98:O99"/>
    <mergeCell ref="C100:C102"/>
    <mergeCell ref="D100:D102"/>
    <mergeCell ref="L100:L102"/>
    <mergeCell ref="M100:M102"/>
    <mergeCell ref="O100:O102"/>
    <mergeCell ref="C103:C105"/>
    <mergeCell ref="D103:D105"/>
    <mergeCell ref="L103:L105"/>
    <mergeCell ref="M103:M105"/>
    <mergeCell ref="O103:O105"/>
    <mergeCell ref="A106:A118"/>
    <mergeCell ref="B106:B118"/>
    <mergeCell ref="C106:C107"/>
    <mergeCell ref="D106:D107"/>
    <mergeCell ref="L106:L107"/>
    <mergeCell ref="M106:M107"/>
    <mergeCell ref="O106:O107"/>
    <mergeCell ref="C108:C109"/>
    <mergeCell ref="D108:D109"/>
    <mergeCell ref="L108:L109"/>
    <mergeCell ref="M108:M109"/>
    <mergeCell ref="O108:O109"/>
    <mergeCell ref="C110:C111"/>
    <mergeCell ref="D110:D111"/>
    <mergeCell ref="L110:L111"/>
    <mergeCell ref="M110:M111"/>
    <mergeCell ref="O110:O111"/>
    <mergeCell ref="C112:C113"/>
    <mergeCell ref="D112:D113"/>
    <mergeCell ref="L112:L113"/>
    <mergeCell ref="M112:M113"/>
    <mergeCell ref="O112:O113"/>
    <mergeCell ref="C115:C116"/>
    <mergeCell ref="D115:D116"/>
    <mergeCell ref="L115:L116"/>
    <mergeCell ref="M115:M116"/>
    <mergeCell ref="O115:O116"/>
    <mergeCell ref="C117:C118"/>
    <mergeCell ref="D117:D118"/>
    <mergeCell ref="L117:L118"/>
    <mergeCell ref="M117:M118"/>
    <mergeCell ref="O117:O118"/>
    <mergeCell ref="A119:A125"/>
    <mergeCell ref="B119:B125"/>
    <mergeCell ref="C119:C122"/>
    <mergeCell ref="D119:D122"/>
    <mergeCell ref="L119:L122"/>
    <mergeCell ref="M119:M122"/>
    <mergeCell ref="O119:O122"/>
    <mergeCell ref="C123:C125"/>
    <mergeCell ref="D123:D125"/>
    <mergeCell ref="L123:L125"/>
    <mergeCell ref="M123:M125"/>
    <mergeCell ref="O123:O125"/>
    <mergeCell ref="A126:A136"/>
    <mergeCell ref="B126:B136"/>
    <mergeCell ref="C126:C129"/>
    <mergeCell ref="D126:D129"/>
    <mergeCell ref="L126:L129"/>
    <mergeCell ref="M126:M129"/>
    <mergeCell ref="O126:O129"/>
    <mergeCell ref="C130:C132"/>
    <mergeCell ref="D130:D132"/>
    <mergeCell ref="L130:L132"/>
    <mergeCell ref="M130:M132"/>
    <mergeCell ref="O130:O132"/>
    <mergeCell ref="C133:C134"/>
    <mergeCell ref="D133:D134"/>
    <mergeCell ref="L133:L134"/>
    <mergeCell ref="M133:M134"/>
    <mergeCell ref="O133:O134"/>
    <mergeCell ref="C135:C136"/>
    <mergeCell ref="D135:D136"/>
    <mergeCell ref="L135:L136"/>
    <mergeCell ref="M135:M136"/>
    <mergeCell ref="O135:O136"/>
    <mergeCell ref="A137:A145"/>
    <mergeCell ref="B137:B145"/>
    <mergeCell ref="C137:C138"/>
    <mergeCell ref="D137:D138"/>
    <mergeCell ref="L137:L138"/>
    <mergeCell ref="M137:M138"/>
    <mergeCell ref="O137:O138"/>
    <mergeCell ref="C140:C141"/>
    <mergeCell ref="D140:D141"/>
    <mergeCell ref="L140:L141"/>
    <mergeCell ref="M140:M141"/>
    <mergeCell ref="P140:P141"/>
    <mergeCell ref="C143:C145"/>
    <mergeCell ref="D143:D145"/>
    <mergeCell ref="L143:L145"/>
    <mergeCell ref="M143:M145"/>
    <mergeCell ref="O143:O145"/>
    <mergeCell ref="A146:A149"/>
    <mergeCell ref="B146:B149"/>
    <mergeCell ref="C146:C148"/>
    <mergeCell ref="D146:D148"/>
    <mergeCell ref="L146:L148"/>
    <mergeCell ref="M146:M148"/>
    <mergeCell ref="O146:O148"/>
    <mergeCell ref="A150:A154"/>
    <mergeCell ref="B150:B154"/>
    <mergeCell ref="A155:A158"/>
    <mergeCell ref="B155:B158"/>
    <mergeCell ref="C155:C156"/>
    <mergeCell ref="D155:D156"/>
    <mergeCell ref="L155:L156"/>
    <mergeCell ref="M155:M156"/>
    <mergeCell ref="O155:O156"/>
    <mergeCell ref="A159:A172"/>
    <mergeCell ref="B159:B172"/>
    <mergeCell ref="C159:C160"/>
    <mergeCell ref="D159:D160"/>
    <mergeCell ref="L159:L160"/>
    <mergeCell ref="M159:M160"/>
    <mergeCell ref="O159:O160"/>
    <mergeCell ref="C161:C162"/>
    <mergeCell ref="D161:D162"/>
    <mergeCell ref="L161:L162"/>
    <mergeCell ref="M161:M162"/>
    <mergeCell ref="C165:C167"/>
    <mergeCell ref="D165:D167"/>
    <mergeCell ref="L165:L167"/>
    <mergeCell ref="M165:M167"/>
    <mergeCell ref="O165:O167"/>
    <mergeCell ref="C168:C169"/>
    <mergeCell ref="D168:D169"/>
    <mergeCell ref="L168:L169"/>
    <mergeCell ref="M168:M169"/>
    <mergeCell ref="O168:O169"/>
    <mergeCell ref="C170:C172"/>
    <mergeCell ref="D170:D172"/>
    <mergeCell ref="L170:L172"/>
    <mergeCell ref="M170:M172"/>
    <mergeCell ref="O170:O172"/>
    <mergeCell ref="A173:A176"/>
    <mergeCell ref="B173:B176"/>
    <mergeCell ref="C173:C174"/>
    <mergeCell ref="D173:D174"/>
    <mergeCell ref="L173:L174"/>
    <mergeCell ref="M173:M174"/>
    <mergeCell ref="O173:O174"/>
  </mergeCells>
  <printOptions/>
  <pageMargins left="0.7875" right="0.7875" top="1.025" bottom="1.025" header="0" footer="0"/>
  <pageSetup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35983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Tiago Perez</cp:lastModifiedBy>
  <dcterms:modified xsi:type="dcterms:W3CDTF">2023-02-16T18:35:19Z</dcterms:modified>
  <cp:category/>
  <cp:version/>
  <cp:contentType/>
  <cp:contentStatus/>
  <cp:revision>20</cp:revision>
</cp:coreProperties>
</file>